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ешение  26 февраля 2020\2020 новая програма\Документи на сайт после исправления\"/>
    </mc:Choice>
  </mc:AlternateContent>
  <bookViews>
    <workbookView xWindow="0" yWindow="915" windowWidth="19065" windowHeight="8205"/>
  </bookViews>
  <sheets>
    <sheet name="3" sheetId="8" r:id="rId1"/>
  </sheets>
  <definedNames>
    <definedName name="_xlnm.Print_Titles" localSheetId="0">'3'!$10:$10</definedName>
    <definedName name="_xlnm.Print_Area" localSheetId="0">'3'!$A$1:$U$77</definedName>
  </definedNames>
  <calcPr calcId="162913"/>
</workbook>
</file>

<file path=xl/calcChain.xml><?xml version="1.0" encoding="utf-8"?>
<calcChain xmlns="http://schemas.openxmlformats.org/spreadsheetml/2006/main">
  <c r="D55" i="8" l="1"/>
  <c r="L27" i="8"/>
  <c r="T65" i="8" l="1"/>
  <c r="S65" i="8"/>
  <c r="R65" i="8"/>
  <c r="U48" i="8" l="1"/>
  <c r="U52" i="8"/>
  <c r="T52" i="8"/>
  <c r="S52" i="8"/>
  <c r="R52" i="8"/>
  <c r="Q52" i="8"/>
  <c r="P52" i="8"/>
  <c r="O52" i="8"/>
  <c r="N52" i="8"/>
  <c r="M52" i="8"/>
  <c r="L52" i="8"/>
  <c r="K52" i="8"/>
  <c r="E52" i="8"/>
  <c r="D52" i="8"/>
  <c r="Q70" i="8" l="1"/>
  <c r="M69" i="8" l="1"/>
  <c r="K69" i="8"/>
  <c r="E69" i="8"/>
  <c r="D69" i="8"/>
  <c r="E30" i="8"/>
  <c r="D20" i="8" l="1"/>
  <c r="L48" i="8" l="1"/>
  <c r="T48" i="8"/>
  <c r="S48" i="8"/>
  <c r="R47" i="8"/>
  <c r="R48" i="8" s="1"/>
  <c r="P48" i="8"/>
  <c r="O48" i="8"/>
  <c r="N48" i="8"/>
  <c r="M48" i="8"/>
  <c r="K48" i="8"/>
  <c r="E48" i="8"/>
  <c r="D48" i="8"/>
  <c r="U65" i="8" l="1"/>
  <c r="N65" i="8"/>
  <c r="M65" i="8"/>
  <c r="K65" i="8"/>
  <c r="E65" i="8"/>
  <c r="D65" i="8"/>
  <c r="U17" i="8" l="1"/>
  <c r="T17" i="8"/>
  <c r="S17" i="8"/>
  <c r="R17" i="8"/>
  <c r="P17" i="8"/>
  <c r="O17" i="8"/>
  <c r="N17" i="8"/>
  <c r="M17" i="8"/>
  <c r="L17" i="8"/>
  <c r="K17" i="8"/>
  <c r="E17" i="8"/>
  <c r="D17" i="8"/>
  <c r="Q71" i="8" l="1"/>
  <c r="U20" i="8"/>
  <c r="U27" i="8"/>
  <c r="U30" i="8"/>
  <c r="U33" i="8"/>
  <c r="U39" i="8"/>
  <c r="U60" i="8"/>
  <c r="U70" i="8" s="1"/>
  <c r="T60" i="8"/>
  <c r="T70" i="8" s="1"/>
  <c r="S60" i="8"/>
  <c r="S70" i="8" s="1"/>
  <c r="R60" i="8"/>
  <c r="R70" i="8" s="1"/>
  <c r="P55" i="8"/>
  <c r="P60" i="8"/>
  <c r="P65" i="8"/>
  <c r="N55" i="8"/>
  <c r="N60" i="8"/>
  <c r="M55" i="8"/>
  <c r="M60" i="8"/>
  <c r="M20" i="8"/>
  <c r="M27" i="8"/>
  <c r="M30" i="8"/>
  <c r="M33" i="8"/>
  <c r="M39" i="8"/>
  <c r="L30" i="8"/>
  <c r="L40" i="8" s="1"/>
  <c r="L39" i="8"/>
  <c r="L60" i="8"/>
  <c r="L65" i="8"/>
  <c r="K55" i="8"/>
  <c r="K70" i="8" s="1"/>
  <c r="K60" i="8"/>
  <c r="K20" i="8"/>
  <c r="K40" i="8" s="1"/>
  <c r="K27" i="8"/>
  <c r="K30" i="8"/>
  <c r="K33" i="8"/>
  <c r="K39" i="8"/>
  <c r="E55" i="8"/>
  <c r="E60" i="8"/>
  <c r="E20" i="8"/>
  <c r="E27" i="8"/>
  <c r="E33" i="8"/>
  <c r="E39" i="8"/>
  <c r="D60" i="8"/>
  <c r="D70" i="8" s="1"/>
  <c r="D27" i="8"/>
  <c r="D30" i="8"/>
  <c r="D33" i="8"/>
  <c r="D39" i="8"/>
  <c r="O60" i="8"/>
  <c r="O70" i="8" s="1"/>
  <c r="O65" i="8"/>
  <c r="T39" i="8"/>
  <c r="S39" i="8"/>
  <c r="R39" i="8"/>
  <c r="P39" i="8"/>
  <c r="O39" i="8"/>
  <c r="N39" i="8"/>
  <c r="T33" i="8"/>
  <c r="S33" i="8"/>
  <c r="R33" i="8"/>
  <c r="P33" i="8"/>
  <c r="O33" i="8"/>
  <c r="N33" i="8"/>
  <c r="T30" i="8"/>
  <c r="S30" i="8"/>
  <c r="R30" i="8"/>
  <c r="Q30" i="8"/>
  <c r="P30" i="8"/>
  <c r="O30" i="8"/>
  <c r="N30" i="8"/>
  <c r="T20" i="8"/>
  <c r="T40" i="8" s="1"/>
  <c r="S20" i="8"/>
  <c r="R20" i="8"/>
  <c r="Q20" i="8"/>
  <c r="P20" i="8"/>
  <c r="O20" i="8"/>
  <c r="N20" i="8"/>
  <c r="T27" i="8"/>
  <c r="S27" i="8"/>
  <c r="R27" i="8"/>
  <c r="R40" i="8" s="1"/>
  <c r="Q27" i="8"/>
  <c r="P27" i="8"/>
  <c r="O27" i="8"/>
  <c r="N27" i="8"/>
  <c r="M40" i="8" l="1"/>
  <c r="S40" i="8"/>
  <c r="P70" i="8"/>
  <c r="E70" i="8"/>
  <c r="M70" i="8"/>
  <c r="N70" i="8"/>
  <c r="L70" i="8"/>
  <c r="R71" i="8"/>
  <c r="S71" i="8"/>
  <c r="T71" i="8"/>
  <c r="O71" i="8"/>
  <c r="P40" i="8"/>
  <c r="N40" i="8"/>
  <c r="D40" i="8"/>
  <c r="E40" i="8"/>
  <c r="E71" i="8" s="1"/>
  <c r="U40" i="8"/>
  <c r="U71" i="8" s="1"/>
  <c r="P71" i="8" l="1"/>
  <c r="K71" i="8"/>
  <c r="M71" i="8"/>
  <c r="N71" i="8"/>
  <c r="L71" i="8"/>
  <c r="D71" i="8"/>
</calcChain>
</file>

<file path=xl/sharedStrings.xml><?xml version="1.0" encoding="utf-8"?>
<sst xmlns="http://schemas.openxmlformats.org/spreadsheetml/2006/main" count="313" uniqueCount="132">
  <si>
    <t>№ з/п</t>
  </si>
  <si>
    <t>Найменування заходів (пооб'єктно)</t>
  </si>
  <si>
    <t>2.1.2.1</t>
  </si>
  <si>
    <t>2.1.2.2</t>
  </si>
  <si>
    <t>х </t>
  </si>
  <si>
    <t xml:space="preserve">загальна сума </t>
  </si>
  <si>
    <t>Інші заходи, у т.ч.:</t>
  </si>
  <si>
    <t>ВОДОПОСТАЧАННЯ</t>
  </si>
  <si>
    <t>ВОДОВІДВЕДЕННЯ</t>
  </si>
  <si>
    <t>виробничі інвестиції з прибутку</t>
  </si>
  <si>
    <t>підлягають поверненню</t>
  </si>
  <si>
    <t xml:space="preserve"> не підлягають поверненню </t>
  </si>
  <si>
    <t>х</t>
  </si>
  <si>
    <t>прогнозний період</t>
  </si>
  <si>
    <t>позичко-ві кошти</t>
  </si>
  <si>
    <t>госпо-      дарський  (вартість    матеріаль-них ресурсів)</t>
  </si>
  <si>
    <t>підряд-  ний</t>
  </si>
  <si>
    <t>планова-ний період</t>
  </si>
  <si>
    <t>планова-ний період            + 1</t>
  </si>
  <si>
    <t>плано-ваний період     + n*</t>
  </si>
  <si>
    <t>Усього за інвестиційною програмою</t>
  </si>
  <si>
    <t>Заходи зі зниження питомих витрат, а також втрат ресурсів, у т.ч.:</t>
  </si>
  <si>
    <t>бюджетні кошти   (не підлягають поверненню)</t>
  </si>
  <si>
    <t>2.1.4</t>
  </si>
  <si>
    <t>2.2</t>
  </si>
  <si>
    <t>1.2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</si>
  <si>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</si>
  <si>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</si>
  <si>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</si>
  <si>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</si>
  <si>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зі зниження питомих витрат, а також втрат ресурсів,  з них:</t>
  </si>
  <si>
    <t>Заходи щодо забезпечення технологічного та/або комерційного обліку ресурсів, з них:</t>
  </si>
  <si>
    <t>Заходи щодо зменшення обсягу витрат води на технологічні потреби, з них:</t>
  </si>
  <si>
    <t>Заходи щодо підвищення екологічної безпеки та охорони навколишнього середовища, з них:</t>
  </si>
  <si>
    <t>Інші заходи,з них:</t>
  </si>
  <si>
    <t>Інші заходи, з них:</t>
  </si>
  <si>
    <t>ІІ</t>
  </si>
  <si>
    <t>Модернізація та закупівля транспортних засобів спеціального та спеціалізованого призначення, з них:</t>
  </si>
  <si>
    <t>Усього за розділом І</t>
  </si>
  <si>
    <t>Усього за розділом ІІ</t>
  </si>
  <si>
    <t>Кількісний показник (одиниця виміру)</t>
  </si>
  <si>
    <t>аморти-   заційні відраху-   вання</t>
  </si>
  <si>
    <t>Строк окупності (місяців)**</t>
  </si>
  <si>
    <t xml:space="preserve">№ аркуша обґрунтовуючих матеріалів </t>
  </si>
  <si>
    <t xml:space="preserve">Примітки:  n* - кількість років інвестиційної програми.     
</t>
  </si>
  <si>
    <t>** Суми витрат по заходах та економічний ефект від їх впровадження  при розрахунку строку окупності враховувати без ПДВ.</t>
  </si>
  <si>
    <t>*** Складові розрахунку економічного ефекту від впровадження  заходів враховувати без ПДВ.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</si>
  <si>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водопостачання, з урахуванням:</t>
    </r>
  </si>
  <si>
    <t>1.1</t>
  </si>
  <si>
    <t>1.3</t>
  </si>
  <si>
    <t>Усього за підпунктом 1.1</t>
  </si>
  <si>
    <t>Усього за підпунктом 1.2</t>
  </si>
  <si>
    <t>Усього за підпунктом 1.3</t>
  </si>
  <si>
    <t>1.4</t>
  </si>
  <si>
    <t>1.6</t>
  </si>
  <si>
    <t>Усього за підпунктом 1.4</t>
  </si>
  <si>
    <t>Усього за підпунктом 1.5</t>
  </si>
  <si>
    <t>Усього за підпунктом 1.6</t>
  </si>
  <si>
    <r>
      <t xml:space="preserve"> Будівництво, реконструкція та модернізація об</t>
    </r>
    <r>
      <rPr>
        <b/>
        <sz val="9"/>
        <rFont val="Calibri"/>
        <family val="2"/>
        <charset val="204"/>
      </rPr>
      <t>’</t>
    </r>
    <r>
      <rPr>
        <b/>
        <sz val="9"/>
        <rFont val="Times New Roman"/>
        <family val="1"/>
        <charset val="204"/>
      </rPr>
      <t>єктів водовідведення, з урахуванням:</t>
    </r>
  </si>
  <si>
    <t xml:space="preserve">  2.1</t>
  </si>
  <si>
    <t>Усього за підпунктом 2.1</t>
  </si>
  <si>
    <t>Усього за підпунктом 2.2</t>
  </si>
  <si>
    <t>2.3</t>
  </si>
  <si>
    <t>2.4</t>
  </si>
  <si>
    <t>2.5</t>
  </si>
  <si>
    <t>Усього за підпунктом 2.5</t>
  </si>
  <si>
    <t>Заходи щодо провадження та розвитку інформаційних технологій, з них:</t>
  </si>
  <si>
    <t>Усього за підпунктом  2.4</t>
  </si>
  <si>
    <t>2.6</t>
  </si>
  <si>
    <t>Усього за підпунктом 2.6</t>
  </si>
  <si>
    <t>Заходи щодо модернізації та закупівлі транспортних засобів спеціального та спеціалізованого призначення, з них:</t>
  </si>
  <si>
    <t>1.5</t>
  </si>
  <si>
    <t xml:space="preserve">  1.7</t>
  </si>
  <si>
    <t>Усього за підпунктом 1.7</t>
  </si>
  <si>
    <t>1.8</t>
  </si>
  <si>
    <t>Усього за підпунктом 1.8</t>
  </si>
  <si>
    <t>Усього за підпунктом 2.3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</si>
  <si>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</si>
  <si>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          тис. грн                    (без ПДВ)</t>
  </si>
  <si>
    <t>Графік здійснення заходів та використання коштів на планований та прогнозний періоди                   тис. грн (без ПДВ)</t>
  </si>
  <si>
    <t>Економія паливно-енергетичних ресурсів (кВт*год/прогнозний період)</t>
  </si>
  <si>
    <t>Економія фонду заробітної плати, (тис. грн/прогнозний період)</t>
  </si>
  <si>
    <t>Економічний ефект  (тис. грн)***</t>
  </si>
  <si>
    <t>Заходи щодо підвищення якості послуг з централізованого водопостачання, з них:</t>
  </si>
  <si>
    <t>КП "БАХМУТ-ВОДА"</t>
  </si>
  <si>
    <t>1.1.1</t>
  </si>
  <si>
    <t>1.1.2</t>
  </si>
  <si>
    <t>1.2.1</t>
  </si>
  <si>
    <t>1од.</t>
  </si>
  <si>
    <t>1.4.1</t>
  </si>
  <si>
    <t>1.4.2</t>
  </si>
  <si>
    <t>1.5.1</t>
  </si>
  <si>
    <t>Оновлення комп"ютерної техніки</t>
  </si>
  <si>
    <t>1.6.1</t>
  </si>
  <si>
    <t>1.8.1</t>
  </si>
  <si>
    <t>2.3.1</t>
  </si>
  <si>
    <t>Оновлення компютерної техніки.</t>
  </si>
  <si>
    <t>2.4.1</t>
  </si>
  <si>
    <t>2.5.1</t>
  </si>
  <si>
    <t>2.1.1</t>
  </si>
  <si>
    <t>2.5.2</t>
  </si>
  <si>
    <t>2.1.2</t>
  </si>
  <si>
    <t>2.1.3</t>
  </si>
  <si>
    <t>2од.</t>
  </si>
  <si>
    <t>Облаштування водопровідних насосних станцій м.Бахмут технологічними приладами обліку  води</t>
  </si>
  <si>
    <t>Придбання автомобіля автоцистерна для води</t>
  </si>
  <si>
    <t>Встановлення приладу обліку на очисних спорудах м.Бахмут</t>
  </si>
  <si>
    <t>Капітальний ремонт ділянки каналізаційної мережі д-200мм по вул.Магістратській  віл вул.Торгової до пров.Магістратського в м.Бахмут</t>
  </si>
  <si>
    <t>0,55км</t>
  </si>
  <si>
    <t>2.6.1</t>
  </si>
  <si>
    <t>Виготовлення проектно-кошторисної документації</t>
  </si>
  <si>
    <r>
      <t xml:space="preserve">Фінансовий план довгострокової інвестиційної програми на 2020 - </t>
    </r>
    <r>
      <rPr>
        <b/>
        <sz val="12"/>
        <rFont val="Calibri"/>
        <family val="2"/>
        <charset val="204"/>
      </rPr>
      <t xml:space="preserve"> </t>
    </r>
    <r>
      <rPr>
        <b/>
        <sz val="12"/>
        <rFont val="Times New Roman"/>
        <family val="1"/>
        <charset val="204"/>
      </rPr>
      <t>2021  роки</t>
    </r>
  </si>
  <si>
    <t>9од.</t>
  </si>
  <si>
    <t>2.5.3</t>
  </si>
  <si>
    <t>2.2.2</t>
  </si>
  <si>
    <t>2.2.1</t>
  </si>
  <si>
    <t>Встановлення приладів обліку на КНС м.Бахмут</t>
  </si>
  <si>
    <t>4од.</t>
  </si>
  <si>
    <t>Реконструкція Кліщіївського водозабору. Заміна мереж водопостачання.</t>
  </si>
  <si>
    <t>1170,6м</t>
  </si>
  <si>
    <t>10од.</t>
  </si>
  <si>
    <t>Локальна система обробки даних АСКОЄ на об'єктах водопостачання</t>
  </si>
  <si>
    <t>6од.</t>
  </si>
  <si>
    <t>21од</t>
  </si>
  <si>
    <t>Заміна насосного обладнання КНС №4 вул.Маріупільська,5, м.Бахмут</t>
  </si>
  <si>
    <t>Заміна насосного обладнання КНС №1 вул.Горбатова,87б м.Бахмут.</t>
  </si>
  <si>
    <t>Заміна насосного обладнання КНС №6 вул.Толбухіна,154. Заміна резервного вводу  електропостачання .</t>
  </si>
  <si>
    <t>Локальна система обробки даних АСКОЄ на об'єктах водовідведення</t>
  </si>
  <si>
    <t>Придбання переносного  насосного агрегату марки Dreno F-80-2-200 C267 для чищення первинних та вторинних відстійників КОС м.Бахмут</t>
  </si>
  <si>
    <t>Придбання  гіпохлоритної установки для роботи системи очищення стічних вод на Очисних спорудах м.Бахмут</t>
  </si>
  <si>
    <t>Заміна насосного обладнання ВНС Водопровідного вузла по вул.Корсунського,63 в м.Бахмут</t>
  </si>
  <si>
    <t xml:space="preserve">Оновлення спецтехніки. Придбання автомобіля аварійного АСАМ-22 на шасі МАЗ-4371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</si>
</sst>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&quot;р.&quot;_-;\-* #,##0.00&quot;р.&quot;_-;_-* &quot;-&quot;??&quot;р.&quot;_-;_-@_-"/>
    <numFmt numFmtId="164" formatCode="_-* #,##0.00\ _г_р_н_._-;\-* #,##0.00\ _г_р_н_._-;_-* &quot;-&quot;??\ _г_р_н_._-;_-@_-"/>
    <numFmt numFmtId="165" formatCode="#,##0.0"/>
    <numFmt numFmtId="166" formatCode="0.0"/>
  </numFmts>
  <fonts count="2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Calibri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153">
    <xf numFmtId="0" fontId="0" fillId="0" borderId="0" xfId="0"/>
    <xf numFmtId="4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Fill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/>
    <xf numFmtId="0" fontId="7" fillId="0" borderId="2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/>
    <xf numFmtId="0" fontId="9" fillId="0" borderId="0" xfId="0" applyFont="1" applyFill="1" applyAlignment="1"/>
    <xf numFmtId="164" fontId="9" fillId="0" borderId="0" xfId="3" applyFont="1" applyFill="1" applyAlignment="1"/>
    <xf numFmtId="0" fontId="7" fillId="0" borderId="5" xfId="0" applyFont="1" applyFill="1" applyBorder="1" applyAlignment="1"/>
    <xf numFmtId="0" fontId="7" fillId="0" borderId="4" xfId="0" applyFont="1" applyFill="1" applyBorder="1" applyAlignment="1"/>
    <xf numFmtId="0" fontId="7" fillId="0" borderId="6" xfId="0" applyFont="1" applyFill="1" applyBorder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165" fontId="7" fillId="0" borderId="1" xfId="2" applyNumberFormat="1" applyFont="1" applyFill="1" applyBorder="1" applyAlignment="1">
      <alignment horizontal="center" wrapText="1"/>
    </xf>
    <xf numFmtId="4" fontId="7" fillId="0" borderId="1" xfId="2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/>
    </xf>
    <xf numFmtId="3" fontId="6" fillId="0" borderId="1" xfId="2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4" xfId="0" applyNumberFormat="1" applyFont="1" applyFill="1" applyBorder="1" applyAlignment="1">
      <alignment horizontal="center"/>
    </xf>
    <xf numFmtId="0" fontId="7" fillId="0" borderId="15" xfId="1" applyNumberFormat="1" applyFont="1" applyFill="1" applyBorder="1" applyAlignment="1" applyProtection="1">
      <alignment horizontal="center" vertical="center" wrapText="1"/>
    </xf>
    <xf numFmtId="0" fontId="7" fillId="0" borderId="9" xfId="1" applyNumberFormat="1" applyFont="1" applyFill="1" applyBorder="1" applyAlignment="1" applyProtection="1">
      <alignment horizontal="center" vertical="center" wrapText="1"/>
    </xf>
    <xf numFmtId="3" fontId="7" fillId="0" borderId="9" xfId="2" applyNumberFormat="1" applyFont="1" applyFill="1" applyBorder="1" applyAlignment="1">
      <alignment horizontal="center" wrapText="1"/>
    </xf>
    <xf numFmtId="166" fontId="7" fillId="0" borderId="9" xfId="1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/>
    <xf numFmtId="0" fontId="6" fillId="0" borderId="1" xfId="0" applyFont="1" applyFill="1" applyBorder="1" applyAlignment="1">
      <alignment horizontal="center"/>
    </xf>
    <xf numFmtId="2" fontId="19" fillId="0" borderId="1" xfId="0" applyNumberFormat="1" applyFont="1" applyFill="1" applyBorder="1" applyAlignment="1">
      <alignment horizontal="center"/>
    </xf>
    <xf numFmtId="166" fontId="17" fillId="0" borderId="1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1" fillId="0" borderId="1" xfId="0" applyFont="1" applyFill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3" fontId="7" fillId="0" borderId="9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0" fontId="7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left" vertical="center" wrapText="1"/>
    </xf>
    <xf numFmtId="0" fontId="22" fillId="0" borderId="1" xfId="1" applyNumberFormat="1" applyFont="1" applyFill="1" applyBorder="1" applyAlignment="1" applyProtection="1">
      <alignment horizontal="center" vertical="center" wrapText="1"/>
    </xf>
    <xf numFmtId="44" fontId="22" fillId="0" borderId="1" xfId="0" applyNumberFormat="1" applyFont="1" applyFill="1" applyBorder="1" applyAlignment="1">
      <alignment horizontal="left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wrapText="1"/>
    </xf>
    <xf numFmtId="2" fontId="22" fillId="0" borderId="1" xfId="1" applyNumberFormat="1" applyFont="1" applyFill="1" applyBorder="1" applyAlignment="1" applyProtection="1">
      <alignment horizontal="center" vertical="center" wrapText="1"/>
    </xf>
    <xf numFmtId="49" fontId="22" fillId="0" borderId="1" xfId="0" applyNumberFormat="1" applyFont="1" applyFill="1" applyBorder="1" applyAlignment="1">
      <alignment horizontal="left" wrapText="1"/>
    </xf>
    <xf numFmtId="0" fontId="22" fillId="0" borderId="1" xfId="0" applyFont="1" applyFill="1" applyBorder="1" applyAlignment="1">
      <alignment vertical="center"/>
    </xf>
    <xf numFmtId="44" fontId="22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4" fontId="12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44" fontId="6" fillId="0" borderId="1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5" xfId="1" applyNumberFormat="1" applyFont="1" applyFill="1" applyBorder="1" applyAlignment="1" applyProtection="1">
      <alignment horizontal="center" vertical="center" wrapText="1"/>
    </xf>
    <xf numFmtId="0" fontId="7" fillId="0" borderId="4" xfId="1" applyNumberFormat="1" applyFont="1" applyFill="1" applyBorder="1" applyAlignment="1" applyProtection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textRotation="90" wrapText="1"/>
    </xf>
    <xf numFmtId="0" fontId="7" fillId="0" borderId="8" xfId="0" applyFont="1" applyFill="1" applyBorder="1" applyAlignment="1">
      <alignment horizontal="center" textRotation="90" wrapText="1"/>
    </xf>
    <xf numFmtId="0" fontId="7" fillId="0" borderId="9" xfId="0" applyFont="1" applyFill="1" applyBorder="1" applyAlignment="1">
      <alignment horizontal="center" textRotation="90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4" fontId="6" fillId="0" borderId="5" xfId="0" applyNumberFormat="1" applyFont="1" applyFill="1" applyBorder="1" applyAlignment="1">
      <alignment horizontal="center"/>
    </xf>
    <xf numFmtId="44" fontId="6" fillId="0" borderId="4" xfId="0" applyNumberFormat="1" applyFont="1" applyFill="1" applyBorder="1" applyAlignment="1">
      <alignment horizontal="center"/>
    </xf>
    <xf numFmtId="44" fontId="6" fillId="0" borderId="3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textRotation="90" wrapText="1"/>
    </xf>
    <xf numFmtId="0" fontId="7" fillId="0" borderId="8" xfId="0" applyFont="1" applyFill="1" applyBorder="1" applyAlignment="1">
      <alignment horizontal="center" vertical="center" textRotation="90" wrapText="1"/>
    </xf>
    <xf numFmtId="0" fontId="7" fillId="0" borderId="9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4" fontId="7" fillId="0" borderId="2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/>
    <xf numFmtId="0" fontId="8" fillId="0" borderId="9" xfId="0" applyFont="1" applyFill="1" applyBorder="1"/>
    <xf numFmtId="0" fontId="7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  <protection locked="0"/>
    </xf>
    <xf numFmtId="0" fontId="7" fillId="0" borderId="9" xfId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 wrapText="1"/>
    </xf>
  </cellXfs>
  <cellStyles count="4">
    <cellStyle name="Iau?iue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abSelected="1" topLeftCell="A64" zoomScaleNormal="100" zoomScaleSheetLayoutView="100" zoomScalePageLayoutView="84" workbookViewId="0">
      <selection activeCell="A76" sqref="A76:M79"/>
    </sheetView>
  </sheetViews>
  <sheetFormatPr defaultRowHeight="12" x14ac:dyDescent="0.2"/>
  <cols>
    <col min="1" max="1" width="10.42578125" style="16" customWidth="1"/>
    <col min="2" max="2" width="12.7109375" style="8" customWidth="1"/>
    <col min="3" max="3" width="10.140625" style="8" customWidth="1"/>
    <col min="4" max="4" width="7.7109375" style="8" customWidth="1"/>
    <col min="5" max="5" width="7.42578125" style="8" customWidth="1"/>
    <col min="6" max="6" width="8.28515625" style="8" customWidth="1"/>
    <col min="7" max="7" width="7.140625" style="8" customWidth="1"/>
    <col min="8" max="8" width="10.140625" style="8" customWidth="1"/>
    <col min="9" max="9" width="10.42578125" style="8" customWidth="1"/>
    <col min="10" max="10" width="11.28515625" style="8" customWidth="1"/>
    <col min="11" max="11" width="9" style="8" customWidth="1"/>
    <col min="12" max="12" width="5.5703125" style="8" customWidth="1"/>
    <col min="13" max="13" width="7.85546875" style="8" customWidth="1"/>
    <col min="14" max="14" width="6.7109375" style="8" customWidth="1"/>
    <col min="15" max="15" width="0.5703125" style="8" hidden="1" customWidth="1"/>
    <col min="16" max="16" width="6.140625" style="8" customWidth="1"/>
    <col min="17" max="17" width="5" style="8" customWidth="1"/>
    <col min="18" max="18" width="5.7109375" style="8" customWidth="1"/>
    <col min="19" max="19" width="6.140625" style="22" customWidth="1"/>
    <col min="20" max="20" width="5.42578125" style="22" customWidth="1"/>
    <col min="21" max="21" width="7.28515625" style="22" customWidth="1"/>
    <col min="22" max="16384" width="9.140625" style="8"/>
  </cols>
  <sheetData>
    <row r="1" spans="1:21" ht="102" customHeight="1" x14ac:dyDescent="0.2">
      <c r="L1" s="17"/>
      <c r="M1" s="17"/>
      <c r="N1" s="143"/>
      <c r="O1" s="143"/>
      <c r="P1" s="144"/>
      <c r="Q1" s="144"/>
      <c r="R1" s="144"/>
      <c r="S1" s="144"/>
      <c r="T1" s="144"/>
      <c r="U1" s="144"/>
    </row>
    <row r="2" spans="1:21" ht="15" customHeight="1" x14ac:dyDescent="0.2">
      <c r="B2" s="150"/>
      <c r="C2" s="150"/>
      <c r="D2" s="150"/>
      <c r="E2" s="150"/>
      <c r="K2" s="152"/>
      <c r="L2" s="152"/>
      <c r="M2" s="152"/>
      <c r="N2" s="20"/>
      <c r="O2" s="18"/>
      <c r="P2" s="19"/>
      <c r="Q2" s="19"/>
      <c r="R2" s="19"/>
      <c r="S2" s="19"/>
      <c r="T2" s="19"/>
      <c r="U2" s="19"/>
    </row>
    <row r="3" spans="1:21" ht="22.5" customHeight="1" x14ac:dyDescent="0.25">
      <c r="A3" s="151" t="s">
        <v>111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</row>
    <row r="4" spans="1:21" ht="24" customHeight="1" x14ac:dyDescent="0.2">
      <c r="A4" s="142" t="s">
        <v>84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</row>
    <row r="5" spans="1:21" ht="20.25" customHeight="1" x14ac:dyDescent="0.2">
      <c r="A5" s="145" t="s">
        <v>26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</row>
    <row r="6" spans="1:21" ht="57.75" customHeight="1" x14ac:dyDescent="0.2">
      <c r="A6" s="131" t="s">
        <v>0</v>
      </c>
      <c r="B6" s="118" t="s">
        <v>1</v>
      </c>
      <c r="C6" s="118" t="s">
        <v>40</v>
      </c>
      <c r="D6" s="128" t="s">
        <v>77</v>
      </c>
      <c r="E6" s="129"/>
      <c r="F6" s="129"/>
      <c r="G6" s="129"/>
      <c r="H6" s="129"/>
      <c r="I6" s="129"/>
      <c r="J6" s="130"/>
      <c r="K6" s="128" t="s">
        <v>78</v>
      </c>
      <c r="L6" s="130"/>
      <c r="M6" s="128" t="s">
        <v>79</v>
      </c>
      <c r="N6" s="129"/>
      <c r="O6" s="129"/>
      <c r="P6" s="130"/>
      <c r="Q6" s="125" t="s">
        <v>42</v>
      </c>
      <c r="R6" s="125" t="s">
        <v>43</v>
      </c>
      <c r="S6" s="113" t="s">
        <v>80</v>
      </c>
      <c r="T6" s="113" t="s">
        <v>81</v>
      </c>
      <c r="U6" s="113" t="s">
        <v>82</v>
      </c>
    </row>
    <row r="7" spans="1:21" ht="15.75" customHeight="1" x14ac:dyDescent="0.2">
      <c r="A7" s="132"/>
      <c r="B7" s="119"/>
      <c r="C7" s="132"/>
      <c r="D7" s="118" t="s">
        <v>5</v>
      </c>
      <c r="E7" s="103" t="s">
        <v>27</v>
      </c>
      <c r="F7" s="104"/>
      <c r="G7" s="104"/>
      <c r="H7" s="104"/>
      <c r="I7" s="104"/>
      <c r="J7" s="105"/>
      <c r="K7" s="118" t="s">
        <v>15</v>
      </c>
      <c r="L7" s="118" t="s">
        <v>16</v>
      </c>
      <c r="M7" s="118" t="s">
        <v>17</v>
      </c>
      <c r="N7" s="134" t="s">
        <v>13</v>
      </c>
      <c r="O7" s="135"/>
      <c r="P7" s="136"/>
      <c r="Q7" s="126"/>
      <c r="R7" s="126"/>
      <c r="S7" s="114"/>
      <c r="T7" s="114"/>
      <c r="U7" s="114"/>
    </row>
    <row r="8" spans="1:21" ht="28.5" customHeight="1" x14ac:dyDescent="0.2">
      <c r="A8" s="132"/>
      <c r="B8" s="119"/>
      <c r="C8" s="132"/>
      <c r="D8" s="119"/>
      <c r="E8" s="140" t="s">
        <v>41</v>
      </c>
      <c r="F8" s="140" t="s">
        <v>9</v>
      </c>
      <c r="G8" s="140" t="s">
        <v>14</v>
      </c>
      <c r="H8" s="148" t="s">
        <v>28</v>
      </c>
      <c r="I8" s="149"/>
      <c r="J8" s="140" t="s">
        <v>22</v>
      </c>
      <c r="K8" s="119"/>
      <c r="L8" s="119"/>
      <c r="M8" s="119"/>
      <c r="N8" s="137"/>
      <c r="O8" s="138"/>
      <c r="P8" s="139"/>
      <c r="Q8" s="126"/>
      <c r="R8" s="126"/>
      <c r="S8" s="114"/>
      <c r="T8" s="114"/>
      <c r="U8" s="114"/>
    </row>
    <row r="9" spans="1:21" ht="48.75" customHeight="1" x14ac:dyDescent="0.2">
      <c r="A9" s="133"/>
      <c r="B9" s="120"/>
      <c r="C9" s="133"/>
      <c r="D9" s="120"/>
      <c r="E9" s="141"/>
      <c r="F9" s="141"/>
      <c r="G9" s="141"/>
      <c r="H9" s="23" t="s">
        <v>10</v>
      </c>
      <c r="I9" s="23" t="s">
        <v>11</v>
      </c>
      <c r="J9" s="141"/>
      <c r="K9" s="120"/>
      <c r="L9" s="120"/>
      <c r="M9" s="120"/>
      <c r="N9" s="146" t="s">
        <v>18</v>
      </c>
      <c r="O9" s="147"/>
      <c r="P9" s="15" t="s">
        <v>19</v>
      </c>
      <c r="Q9" s="127"/>
      <c r="R9" s="127"/>
      <c r="S9" s="115"/>
      <c r="T9" s="115"/>
      <c r="U9" s="115"/>
    </row>
    <row r="10" spans="1:21" s="37" customFormat="1" ht="15.75" customHeight="1" x14ac:dyDescent="0.2">
      <c r="A10" s="35">
        <v>1</v>
      </c>
      <c r="B10" s="25">
        <v>2</v>
      </c>
      <c r="C10" s="25">
        <v>3</v>
      </c>
      <c r="D10" s="25">
        <v>4</v>
      </c>
      <c r="E10" s="25">
        <v>5</v>
      </c>
      <c r="F10" s="25">
        <v>6</v>
      </c>
      <c r="G10" s="36">
        <v>7</v>
      </c>
      <c r="H10" s="25">
        <v>8</v>
      </c>
      <c r="I10" s="25">
        <v>9</v>
      </c>
      <c r="J10" s="25">
        <v>10</v>
      </c>
      <c r="K10" s="25">
        <v>11</v>
      </c>
      <c r="L10" s="25">
        <v>12</v>
      </c>
      <c r="M10" s="25">
        <v>13</v>
      </c>
      <c r="N10" s="116">
        <v>14</v>
      </c>
      <c r="O10" s="117"/>
      <c r="P10" s="25">
        <v>15</v>
      </c>
      <c r="Q10" s="25">
        <v>16</v>
      </c>
      <c r="R10" s="25">
        <v>17</v>
      </c>
      <c r="S10" s="25">
        <v>18</v>
      </c>
      <c r="T10" s="25">
        <v>19</v>
      </c>
      <c r="U10" s="25">
        <v>20</v>
      </c>
    </row>
    <row r="11" spans="1:21" ht="13.5" customHeight="1" x14ac:dyDescent="0.2">
      <c r="A11" s="24" t="s">
        <v>29</v>
      </c>
      <c r="B11" s="94" t="s">
        <v>7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6"/>
    </row>
    <row r="12" spans="1:21" ht="12.75" customHeight="1" x14ac:dyDescent="0.2">
      <c r="A12" s="94" t="s">
        <v>47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6"/>
    </row>
    <row r="13" spans="1:21" ht="13.5" customHeight="1" x14ac:dyDescent="0.2">
      <c r="A13" s="2" t="s">
        <v>48</v>
      </c>
      <c r="B13" s="106" t="s">
        <v>30</v>
      </c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8"/>
    </row>
    <row r="14" spans="1:21" ht="78.75" customHeight="1" x14ac:dyDescent="0.2">
      <c r="A14" s="2" t="s">
        <v>85</v>
      </c>
      <c r="B14" s="39" t="s">
        <v>118</v>
      </c>
      <c r="C14" s="77" t="s">
        <v>119</v>
      </c>
      <c r="D14" s="83">
        <v>3224.82</v>
      </c>
      <c r="E14" s="83">
        <v>3224.82</v>
      </c>
      <c r="F14" s="63" t="s">
        <v>12</v>
      </c>
      <c r="G14" s="63" t="s">
        <v>12</v>
      </c>
      <c r="H14" s="63" t="s">
        <v>12</v>
      </c>
      <c r="I14" s="63" t="s">
        <v>12</v>
      </c>
      <c r="J14" s="63" t="s">
        <v>12</v>
      </c>
      <c r="K14" s="46">
        <v>3224.82</v>
      </c>
      <c r="L14" s="46"/>
      <c r="M14" s="46">
        <v>2628.2</v>
      </c>
      <c r="N14" s="46">
        <v>596.62</v>
      </c>
      <c r="O14" s="46"/>
      <c r="P14" s="46"/>
      <c r="Q14" s="46">
        <v>12</v>
      </c>
      <c r="R14" s="46"/>
      <c r="S14" s="46"/>
      <c r="T14" s="46"/>
      <c r="U14" s="46">
        <v>2631.05</v>
      </c>
    </row>
    <row r="15" spans="1:21" ht="106.5" customHeight="1" x14ac:dyDescent="0.2">
      <c r="A15" s="47" t="s">
        <v>86</v>
      </c>
      <c r="B15" s="39" t="s">
        <v>130</v>
      </c>
      <c r="C15" s="77" t="s">
        <v>88</v>
      </c>
      <c r="D15" s="83">
        <v>125.2</v>
      </c>
      <c r="E15" s="83">
        <v>125.2</v>
      </c>
      <c r="F15" s="63" t="s">
        <v>12</v>
      </c>
      <c r="G15" s="63" t="s">
        <v>12</v>
      </c>
      <c r="H15" s="63" t="s">
        <v>12</v>
      </c>
      <c r="I15" s="63" t="s">
        <v>12</v>
      </c>
      <c r="J15" s="63" t="s">
        <v>12</v>
      </c>
      <c r="K15" s="49">
        <v>125.2</v>
      </c>
      <c r="L15" s="49"/>
      <c r="M15" s="49">
        <v>125.2</v>
      </c>
      <c r="N15" s="49"/>
      <c r="O15" s="49"/>
      <c r="P15" s="49"/>
      <c r="Q15" s="49">
        <v>10</v>
      </c>
      <c r="R15" s="49"/>
      <c r="S15" s="49">
        <v>55480</v>
      </c>
      <c r="T15" s="49"/>
      <c r="U15" s="51">
        <v>160.5</v>
      </c>
    </row>
    <row r="16" spans="1:21" s="52" customFormat="1" ht="17.25" customHeight="1" x14ac:dyDescent="0.2">
      <c r="A16" s="47"/>
      <c r="B16" s="39"/>
      <c r="C16" s="48"/>
      <c r="D16" s="49"/>
      <c r="E16" s="49"/>
      <c r="F16" s="50"/>
      <c r="G16" s="50"/>
      <c r="H16" s="50"/>
      <c r="I16" s="50"/>
      <c r="J16" s="50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51"/>
    </row>
    <row r="17" spans="1:22" ht="12.75" customHeight="1" x14ac:dyDescent="0.2">
      <c r="A17" s="94" t="s">
        <v>50</v>
      </c>
      <c r="B17" s="95"/>
      <c r="C17" s="96"/>
      <c r="D17" s="74">
        <f>SUM(D14:D16)</f>
        <v>3350.02</v>
      </c>
      <c r="E17" s="74">
        <f>SUM(E14:E16)</f>
        <v>3350.02</v>
      </c>
      <c r="F17" s="43" t="s">
        <v>12</v>
      </c>
      <c r="G17" s="43" t="s">
        <v>12</v>
      </c>
      <c r="H17" s="43" t="s">
        <v>12</v>
      </c>
      <c r="I17" s="43" t="s">
        <v>12</v>
      </c>
      <c r="J17" s="43" t="s">
        <v>12</v>
      </c>
      <c r="K17" s="74">
        <f t="shared" ref="K17:U17" si="0">SUM(K14:K16)</f>
        <v>3350.02</v>
      </c>
      <c r="L17" s="74">
        <f t="shared" si="0"/>
        <v>0</v>
      </c>
      <c r="M17" s="74">
        <f t="shared" si="0"/>
        <v>2753.3999999999996</v>
      </c>
      <c r="N17" s="74">
        <f t="shared" si="0"/>
        <v>596.62</v>
      </c>
      <c r="O17" s="74">
        <f t="shared" si="0"/>
        <v>0</v>
      </c>
      <c r="P17" s="74">
        <f t="shared" si="0"/>
        <v>0</v>
      </c>
      <c r="Q17" s="74"/>
      <c r="R17" s="74">
        <f t="shared" si="0"/>
        <v>0</v>
      </c>
      <c r="S17" s="74">
        <f t="shared" si="0"/>
        <v>55480</v>
      </c>
      <c r="T17" s="74">
        <f t="shared" si="0"/>
        <v>0</v>
      </c>
      <c r="U17" s="74">
        <f t="shared" si="0"/>
        <v>2791.55</v>
      </c>
    </row>
    <row r="18" spans="1:22" ht="12.75" customHeight="1" x14ac:dyDescent="0.2">
      <c r="A18" s="2" t="s">
        <v>25</v>
      </c>
      <c r="B18" s="106" t="s">
        <v>31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8"/>
    </row>
    <row r="19" spans="1:22" ht="105.75" customHeight="1" x14ac:dyDescent="0.2">
      <c r="A19" s="2" t="s">
        <v>87</v>
      </c>
      <c r="B19" s="78" t="s">
        <v>104</v>
      </c>
      <c r="C19" s="80" t="s">
        <v>120</v>
      </c>
      <c r="D19" s="80">
        <v>485.1</v>
      </c>
      <c r="E19" s="80">
        <v>485.1</v>
      </c>
      <c r="F19" s="60"/>
      <c r="G19" s="60"/>
      <c r="H19" s="60"/>
      <c r="I19" s="60"/>
      <c r="J19" s="60"/>
      <c r="K19" s="64">
        <v>485.1</v>
      </c>
      <c r="L19" s="64"/>
      <c r="M19" s="64">
        <v>485.1</v>
      </c>
      <c r="N19" s="64"/>
      <c r="O19" s="64"/>
      <c r="P19" s="64"/>
      <c r="Q19" s="64"/>
      <c r="R19" s="64"/>
      <c r="S19" s="64"/>
      <c r="T19" s="64"/>
      <c r="U19" s="64"/>
    </row>
    <row r="20" spans="1:22" ht="12.75" customHeight="1" x14ac:dyDescent="0.2">
      <c r="A20" s="121" t="s">
        <v>51</v>
      </c>
      <c r="B20" s="122"/>
      <c r="C20" s="123"/>
      <c r="D20" s="74">
        <f>D19</f>
        <v>485.1</v>
      </c>
      <c r="E20" s="44">
        <f>E19</f>
        <v>485.1</v>
      </c>
      <c r="F20" s="26" t="s">
        <v>12</v>
      </c>
      <c r="G20" s="26" t="s">
        <v>12</v>
      </c>
      <c r="H20" s="26" t="s">
        <v>12</v>
      </c>
      <c r="I20" s="26" t="s">
        <v>12</v>
      </c>
      <c r="J20" s="26" t="s">
        <v>12</v>
      </c>
      <c r="K20" s="74">
        <f>K19</f>
        <v>485.1</v>
      </c>
      <c r="L20" s="4"/>
      <c r="M20" s="74">
        <f>M19</f>
        <v>485.1</v>
      </c>
      <c r="N20" s="74">
        <f t="shared" ref="N20:U20" si="1">N19</f>
        <v>0</v>
      </c>
      <c r="O20" s="74">
        <f t="shared" si="1"/>
        <v>0</v>
      </c>
      <c r="P20" s="74">
        <f t="shared" si="1"/>
        <v>0</v>
      </c>
      <c r="Q20" s="74">
        <f t="shared" si="1"/>
        <v>0</v>
      </c>
      <c r="R20" s="74">
        <f t="shared" si="1"/>
        <v>0</v>
      </c>
      <c r="S20" s="74">
        <f t="shared" si="1"/>
        <v>0</v>
      </c>
      <c r="T20" s="74">
        <f t="shared" si="1"/>
        <v>0</v>
      </c>
      <c r="U20" s="74">
        <f t="shared" si="1"/>
        <v>0</v>
      </c>
    </row>
    <row r="21" spans="1:22" ht="14.25" customHeight="1" x14ac:dyDescent="0.2">
      <c r="A21" s="2" t="s">
        <v>49</v>
      </c>
      <c r="B21" s="103" t="s">
        <v>32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5"/>
    </row>
    <row r="22" spans="1:22" ht="14.25" customHeight="1" x14ac:dyDescent="0.2">
      <c r="A22" s="2"/>
      <c r="B22" s="4"/>
      <c r="C22" s="4"/>
      <c r="D22" s="4"/>
      <c r="E22" s="26"/>
      <c r="F22" s="26"/>
      <c r="G22" s="26"/>
      <c r="H22" s="26"/>
      <c r="I22" s="26"/>
      <c r="J22" s="26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1:22" ht="19.5" customHeight="1" x14ac:dyDescent="0.2">
      <c r="A23" s="112" t="s">
        <v>52</v>
      </c>
      <c r="B23" s="112"/>
      <c r="C23" s="112"/>
      <c r="D23" s="73"/>
      <c r="E23" s="73"/>
      <c r="F23" s="73"/>
      <c r="G23" s="73"/>
      <c r="H23" s="73"/>
      <c r="I23" s="73"/>
      <c r="J23" s="70"/>
      <c r="K23" s="73"/>
      <c r="L23" s="73"/>
      <c r="M23" s="4"/>
      <c r="N23" s="32"/>
      <c r="O23" s="33"/>
      <c r="P23" s="73"/>
      <c r="Q23" s="73"/>
      <c r="R23" s="73"/>
      <c r="S23" s="73"/>
      <c r="T23" s="71"/>
      <c r="U23" s="73"/>
      <c r="V23" s="34"/>
    </row>
    <row r="24" spans="1:22" ht="17.25" customHeight="1" x14ac:dyDescent="0.2">
      <c r="A24" s="2" t="s">
        <v>53</v>
      </c>
      <c r="B24" s="103" t="s">
        <v>83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5"/>
    </row>
    <row r="25" spans="1:22" ht="97.5" customHeight="1" x14ac:dyDescent="0.2">
      <c r="A25" s="2" t="s">
        <v>89</v>
      </c>
      <c r="B25" s="84" t="s">
        <v>121</v>
      </c>
      <c r="C25" s="85" t="s">
        <v>122</v>
      </c>
      <c r="D25" s="85">
        <v>196.8</v>
      </c>
      <c r="E25" s="85">
        <v>196.8</v>
      </c>
      <c r="F25" s="63" t="s">
        <v>12</v>
      </c>
      <c r="G25" s="63" t="s">
        <v>12</v>
      </c>
      <c r="H25" s="63" t="s">
        <v>12</v>
      </c>
      <c r="I25" s="63" t="s">
        <v>12</v>
      </c>
      <c r="J25" s="63" t="s">
        <v>12</v>
      </c>
      <c r="K25" s="65"/>
      <c r="L25" s="65">
        <v>196.8</v>
      </c>
      <c r="M25" s="65">
        <v>196.8</v>
      </c>
      <c r="N25" s="65"/>
      <c r="O25" s="65"/>
      <c r="P25" s="65"/>
      <c r="Q25" s="65">
        <v>36</v>
      </c>
      <c r="R25" s="65"/>
      <c r="S25" s="65">
        <v>22750</v>
      </c>
      <c r="T25" s="65"/>
      <c r="U25" s="65">
        <v>65.75</v>
      </c>
    </row>
    <row r="26" spans="1:22" ht="12" customHeight="1" x14ac:dyDescent="0.2">
      <c r="A26" s="2" t="s">
        <v>90</v>
      </c>
      <c r="B26" s="21"/>
      <c r="C26" s="73"/>
      <c r="D26" s="73"/>
      <c r="E26" s="41"/>
      <c r="F26" s="26"/>
      <c r="G26" s="26"/>
      <c r="H26" s="26"/>
      <c r="I26" s="26"/>
      <c r="J26" s="26"/>
      <c r="K26" s="73"/>
      <c r="L26" s="4"/>
      <c r="M26" s="73"/>
      <c r="N26" s="4"/>
      <c r="O26" s="4"/>
      <c r="P26" s="73"/>
      <c r="Q26" s="73"/>
      <c r="R26" s="73"/>
      <c r="S26" s="73"/>
      <c r="T26" s="73"/>
      <c r="U26" s="73"/>
    </row>
    <row r="27" spans="1:22" ht="15" customHeight="1" x14ac:dyDescent="0.2">
      <c r="A27" s="94" t="s">
        <v>55</v>
      </c>
      <c r="B27" s="95"/>
      <c r="C27" s="96"/>
      <c r="D27" s="74">
        <f>D25+D26</f>
        <v>196.8</v>
      </c>
      <c r="E27" s="74">
        <f>E25+E26</f>
        <v>196.8</v>
      </c>
      <c r="F27" s="26" t="s">
        <v>12</v>
      </c>
      <c r="G27" s="26" t="s">
        <v>12</v>
      </c>
      <c r="H27" s="26" t="s">
        <v>12</v>
      </c>
      <c r="I27" s="26" t="s">
        <v>12</v>
      </c>
      <c r="J27" s="26" t="s">
        <v>12</v>
      </c>
      <c r="K27" s="74">
        <f>K25+K26</f>
        <v>0</v>
      </c>
      <c r="L27" s="91">
        <f>L25+L26</f>
        <v>196.8</v>
      </c>
      <c r="M27" s="74">
        <f t="shared" ref="M27:U27" si="2">M25+M26</f>
        <v>196.8</v>
      </c>
      <c r="N27" s="74">
        <f t="shared" si="2"/>
        <v>0</v>
      </c>
      <c r="O27" s="74">
        <f t="shared" si="2"/>
        <v>0</v>
      </c>
      <c r="P27" s="74">
        <f t="shared" si="2"/>
        <v>0</v>
      </c>
      <c r="Q27" s="74">
        <f t="shared" si="2"/>
        <v>36</v>
      </c>
      <c r="R27" s="74">
        <f t="shared" si="2"/>
        <v>0</v>
      </c>
      <c r="S27" s="74">
        <f t="shared" si="2"/>
        <v>22750</v>
      </c>
      <c r="T27" s="74">
        <f t="shared" si="2"/>
        <v>0</v>
      </c>
      <c r="U27" s="74">
        <f t="shared" si="2"/>
        <v>65.75</v>
      </c>
    </row>
    <row r="28" spans="1:22" x14ac:dyDescent="0.2">
      <c r="A28" s="2" t="s">
        <v>71</v>
      </c>
      <c r="B28" s="103" t="s">
        <v>66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5"/>
    </row>
    <row r="29" spans="1:22" s="22" customFormat="1" ht="41.25" customHeight="1" x14ac:dyDescent="0.2">
      <c r="A29" s="2" t="s">
        <v>91</v>
      </c>
      <c r="B29" s="39" t="s">
        <v>92</v>
      </c>
      <c r="C29" s="64" t="s">
        <v>123</v>
      </c>
      <c r="D29" s="64">
        <v>300</v>
      </c>
      <c r="E29" s="60">
        <v>300</v>
      </c>
      <c r="F29" s="60" t="s">
        <v>4</v>
      </c>
      <c r="G29" s="60" t="s">
        <v>4</v>
      </c>
      <c r="H29" s="60" t="s">
        <v>4</v>
      </c>
      <c r="I29" s="60" t="s">
        <v>4</v>
      </c>
      <c r="J29" s="60" t="s">
        <v>12</v>
      </c>
      <c r="K29" s="64">
        <v>300</v>
      </c>
      <c r="L29" s="25"/>
      <c r="M29" s="64">
        <v>100</v>
      </c>
      <c r="N29" s="64">
        <v>100</v>
      </c>
      <c r="O29" s="25"/>
      <c r="P29" s="64">
        <v>100</v>
      </c>
      <c r="Q29" s="25"/>
      <c r="R29" s="25"/>
      <c r="S29" s="25"/>
      <c r="T29" s="25"/>
      <c r="U29" s="25"/>
    </row>
    <row r="30" spans="1:22" s="22" customFormat="1" x14ac:dyDescent="0.2">
      <c r="A30" s="112" t="s">
        <v>56</v>
      </c>
      <c r="B30" s="112"/>
      <c r="C30" s="112"/>
      <c r="D30" s="74">
        <f>D29</f>
        <v>300</v>
      </c>
      <c r="E30" s="74">
        <f>E29</f>
        <v>300</v>
      </c>
      <c r="F30" s="26" t="s">
        <v>4</v>
      </c>
      <c r="G30" s="26" t="s">
        <v>4</v>
      </c>
      <c r="H30" s="26" t="s">
        <v>4</v>
      </c>
      <c r="I30" s="26" t="s">
        <v>4</v>
      </c>
      <c r="J30" s="26" t="s">
        <v>12</v>
      </c>
      <c r="K30" s="74">
        <f>K29</f>
        <v>300</v>
      </c>
      <c r="L30" s="74">
        <f t="shared" ref="L30:U30" si="3">L29</f>
        <v>0</v>
      </c>
      <c r="M30" s="74">
        <f t="shared" si="3"/>
        <v>100</v>
      </c>
      <c r="N30" s="74">
        <f t="shared" si="3"/>
        <v>100</v>
      </c>
      <c r="O30" s="74">
        <f t="shared" si="3"/>
        <v>0</v>
      </c>
      <c r="P30" s="74">
        <f t="shared" si="3"/>
        <v>100</v>
      </c>
      <c r="Q30" s="74">
        <f t="shared" si="3"/>
        <v>0</v>
      </c>
      <c r="R30" s="74">
        <f t="shared" si="3"/>
        <v>0</v>
      </c>
      <c r="S30" s="74">
        <f t="shared" si="3"/>
        <v>0</v>
      </c>
      <c r="T30" s="74">
        <f t="shared" si="3"/>
        <v>0</v>
      </c>
      <c r="U30" s="74">
        <f t="shared" si="3"/>
        <v>0</v>
      </c>
    </row>
    <row r="31" spans="1:22" s="22" customFormat="1" ht="13.5" customHeight="1" x14ac:dyDescent="0.2">
      <c r="A31" s="2" t="s">
        <v>54</v>
      </c>
      <c r="B31" s="109" t="s">
        <v>70</v>
      </c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</row>
    <row r="32" spans="1:22" s="22" customFormat="1" ht="78" customHeight="1" x14ac:dyDescent="0.2">
      <c r="A32" s="87" t="s">
        <v>93</v>
      </c>
      <c r="B32" s="86" t="s">
        <v>105</v>
      </c>
      <c r="C32" s="80" t="s">
        <v>88</v>
      </c>
      <c r="D32" s="80">
        <v>1133.3</v>
      </c>
      <c r="E32" s="80">
        <v>1133.3</v>
      </c>
      <c r="F32" s="60" t="s">
        <v>4</v>
      </c>
      <c r="G32" s="60" t="s">
        <v>4</v>
      </c>
      <c r="H32" s="60" t="s">
        <v>4</v>
      </c>
      <c r="I32" s="60" t="s">
        <v>4</v>
      </c>
      <c r="J32" s="60" t="s">
        <v>12</v>
      </c>
      <c r="K32" s="64">
        <v>1133.3</v>
      </c>
      <c r="L32" s="64"/>
      <c r="M32" s="64">
        <v>1133.3</v>
      </c>
      <c r="N32" s="64"/>
      <c r="O32" s="64"/>
      <c r="P32" s="64"/>
      <c r="Q32" s="64"/>
      <c r="R32" s="64"/>
      <c r="S32" s="64"/>
      <c r="T32" s="64"/>
      <c r="U32" s="64"/>
    </row>
    <row r="33" spans="1:21" s="22" customFormat="1" ht="13.5" customHeight="1" x14ac:dyDescent="0.2">
      <c r="A33" s="124" t="s">
        <v>57</v>
      </c>
      <c r="B33" s="95"/>
      <c r="C33" s="96"/>
      <c r="D33" s="9">
        <f>D32</f>
        <v>1133.3</v>
      </c>
      <c r="E33" s="42">
        <f>E32</f>
        <v>1133.3</v>
      </c>
      <c r="F33" s="26" t="s">
        <v>4</v>
      </c>
      <c r="G33" s="26" t="s">
        <v>4</v>
      </c>
      <c r="H33" s="26" t="s">
        <v>4</v>
      </c>
      <c r="I33" s="26" t="s">
        <v>12</v>
      </c>
      <c r="J33" s="26" t="s">
        <v>4</v>
      </c>
      <c r="K33" s="42">
        <f>K32</f>
        <v>1133.3</v>
      </c>
      <c r="L33" s="26"/>
      <c r="M33" s="42">
        <f>M32</f>
        <v>1133.3</v>
      </c>
      <c r="N33" s="9">
        <f t="shared" ref="N33:U33" si="4">N32</f>
        <v>0</v>
      </c>
      <c r="O33" s="9">
        <f t="shared" si="4"/>
        <v>0</v>
      </c>
      <c r="P33" s="9">
        <f t="shared" si="4"/>
        <v>0</v>
      </c>
      <c r="Q33" s="9"/>
      <c r="R33" s="9">
        <f t="shared" si="4"/>
        <v>0</v>
      </c>
      <c r="S33" s="9">
        <f t="shared" si="4"/>
        <v>0</v>
      </c>
      <c r="T33" s="9">
        <f t="shared" si="4"/>
        <v>0</v>
      </c>
      <c r="U33" s="9">
        <f t="shared" si="4"/>
        <v>0</v>
      </c>
    </row>
    <row r="34" spans="1:21" ht="15.75" customHeight="1" x14ac:dyDescent="0.2">
      <c r="A34" s="3" t="s">
        <v>72</v>
      </c>
      <c r="B34" s="103" t="s">
        <v>33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5"/>
    </row>
    <row r="35" spans="1:21" x14ac:dyDescent="0.2">
      <c r="A35" s="3"/>
      <c r="B35" s="9"/>
      <c r="C35" s="9"/>
      <c r="D35" s="9"/>
      <c r="E35" s="26"/>
      <c r="F35" s="26"/>
      <c r="G35" s="26"/>
      <c r="H35" s="26"/>
      <c r="I35" s="26"/>
      <c r="J35" s="26"/>
      <c r="K35" s="9"/>
      <c r="L35" s="9"/>
      <c r="M35" s="10"/>
      <c r="N35" s="10"/>
      <c r="O35" s="10"/>
      <c r="P35" s="9"/>
      <c r="Q35" s="9"/>
      <c r="R35" s="9"/>
      <c r="S35" s="9"/>
      <c r="T35" s="9"/>
      <c r="U35" s="9"/>
    </row>
    <row r="36" spans="1:21" ht="14.25" customHeight="1" x14ac:dyDescent="0.2">
      <c r="A36" s="94" t="s">
        <v>73</v>
      </c>
      <c r="B36" s="95"/>
      <c r="C36" s="96"/>
      <c r="D36" s="5"/>
      <c r="E36" s="5"/>
      <c r="F36" s="5"/>
      <c r="G36" s="5"/>
      <c r="H36" s="5"/>
      <c r="I36" s="5"/>
      <c r="J36" s="5"/>
      <c r="K36" s="5"/>
      <c r="L36" s="5"/>
      <c r="M36" s="4"/>
      <c r="N36" s="4"/>
      <c r="O36" s="4"/>
      <c r="P36" s="5"/>
      <c r="Q36" s="5"/>
      <c r="R36" s="5"/>
      <c r="S36" s="5"/>
      <c r="T36" s="5"/>
      <c r="U36" s="5"/>
    </row>
    <row r="37" spans="1:21" ht="14.25" customHeight="1" x14ac:dyDescent="0.2">
      <c r="A37" s="2" t="s">
        <v>74</v>
      </c>
      <c r="B37" s="103" t="s">
        <v>34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5"/>
    </row>
    <row r="38" spans="1:21" ht="14.25" customHeight="1" x14ac:dyDescent="0.2">
      <c r="A38" s="2" t="s">
        <v>94</v>
      </c>
      <c r="B38" s="38"/>
      <c r="C38" s="9"/>
      <c r="D38" s="5"/>
      <c r="E38" s="40"/>
      <c r="F38" s="26" t="s">
        <v>4</v>
      </c>
      <c r="G38" s="26" t="s">
        <v>4</v>
      </c>
      <c r="H38" s="26" t="s">
        <v>4</v>
      </c>
      <c r="I38" s="26" t="s">
        <v>4</v>
      </c>
      <c r="J38" s="26" t="s">
        <v>12</v>
      </c>
      <c r="K38" s="5"/>
      <c r="L38" s="5"/>
      <c r="M38" s="5"/>
      <c r="N38" s="4"/>
      <c r="O38" s="4"/>
      <c r="P38" s="5"/>
      <c r="Q38" s="5"/>
      <c r="R38" s="5"/>
      <c r="S38" s="5"/>
      <c r="T38" s="5"/>
      <c r="U38" s="5"/>
    </row>
    <row r="39" spans="1:21" ht="14.25" customHeight="1" x14ac:dyDescent="0.2">
      <c r="A39" s="94" t="s">
        <v>75</v>
      </c>
      <c r="B39" s="95"/>
      <c r="C39" s="96"/>
      <c r="D39" s="9">
        <f>D38</f>
        <v>0</v>
      </c>
      <c r="E39" s="45">
        <f>E38</f>
        <v>0</v>
      </c>
      <c r="F39" s="26" t="s">
        <v>4</v>
      </c>
      <c r="G39" s="26" t="s">
        <v>4</v>
      </c>
      <c r="H39" s="26" t="s">
        <v>4</v>
      </c>
      <c r="I39" s="26" t="s">
        <v>4</v>
      </c>
      <c r="J39" s="26" t="s">
        <v>12</v>
      </c>
      <c r="K39" s="9">
        <f>K38</f>
        <v>0</v>
      </c>
      <c r="L39" s="9">
        <f t="shared" ref="L39:U39" si="5">L38</f>
        <v>0</v>
      </c>
      <c r="M39" s="9">
        <f t="shared" si="5"/>
        <v>0</v>
      </c>
      <c r="N39" s="9">
        <f t="shared" si="5"/>
        <v>0</v>
      </c>
      <c r="O39" s="9">
        <f t="shared" si="5"/>
        <v>0</v>
      </c>
      <c r="P39" s="9">
        <f t="shared" si="5"/>
        <v>0</v>
      </c>
      <c r="Q39" s="9"/>
      <c r="R39" s="9">
        <f t="shared" si="5"/>
        <v>0</v>
      </c>
      <c r="S39" s="9">
        <f t="shared" si="5"/>
        <v>0</v>
      </c>
      <c r="T39" s="9">
        <f t="shared" si="5"/>
        <v>0</v>
      </c>
      <c r="U39" s="9">
        <f t="shared" si="5"/>
        <v>0</v>
      </c>
    </row>
    <row r="40" spans="1:21" ht="14.25" customHeight="1" x14ac:dyDescent="0.2">
      <c r="A40" s="94" t="s">
        <v>38</v>
      </c>
      <c r="B40" s="95"/>
      <c r="C40" s="96"/>
      <c r="D40" s="9">
        <f>D17+D20+D27+D30+D33+D39</f>
        <v>5465.22</v>
      </c>
      <c r="E40" s="9">
        <f>E17+E20+E27+E30+E33+E39</f>
        <v>5465.22</v>
      </c>
      <c r="F40" s="26" t="s">
        <v>4</v>
      </c>
      <c r="G40" s="26" t="s">
        <v>4</v>
      </c>
      <c r="H40" s="26" t="s">
        <v>4</v>
      </c>
      <c r="I40" s="26" t="s">
        <v>4</v>
      </c>
      <c r="J40" s="26" t="s">
        <v>12</v>
      </c>
      <c r="K40" s="91">
        <f>K17+K20+K27+K30+K33+K39</f>
        <v>5268.42</v>
      </c>
      <c r="L40" s="91">
        <f>L17+L20+L27+L30+L33+L39</f>
        <v>196.8</v>
      </c>
      <c r="M40" s="91">
        <f>M17+M20+M27+M30+M33+M39</f>
        <v>4668.5999999999995</v>
      </c>
      <c r="N40" s="57">
        <f>N17+N20+N27+N30+N33+N39</f>
        <v>696.62</v>
      </c>
      <c r="O40" s="58"/>
      <c r="P40" s="57">
        <f>P17+P20+P27+P30+P33+P39</f>
        <v>100</v>
      </c>
      <c r="Q40" s="5"/>
      <c r="R40" s="57">
        <f t="shared" ref="R40:T40" si="6">R17+R20+R27+R30+R33+R39</f>
        <v>0</v>
      </c>
      <c r="S40" s="57">
        <f t="shared" si="6"/>
        <v>78230</v>
      </c>
      <c r="T40" s="57">
        <f t="shared" si="6"/>
        <v>0</v>
      </c>
      <c r="U40" s="9">
        <f>U17+U20+U27+U30+U33+U39</f>
        <v>2857.3</v>
      </c>
    </row>
    <row r="41" spans="1:21" ht="14.25" customHeight="1" x14ac:dyDescent="0.2">
      <c r="A41" s="1" t="s">
        <v>36</v>
      </c>
      <c r="B41" s="94" t="s">
        <v>8</v>
      </c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6"/>
    </row>
    <row r="42" spans="1:21" ht="16.5" customHeight="1" x14ac:dyDescent="0.2">
      <c r="A42" s="94" t="s">
        <v>58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6"/>
    </row>
    <row r="43" spans="1:21" x14ac:dyDescent="0.2">
      <c r="A43" s="3" t="s">
        <v>59</v>
      </c>
      <c r="B43" s="111" t="s">
        <v>21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</row>
    <row r="44" spans="1:21" ht="72" x14ac:dyDescent="0.2">
      <c r="A44" s="2" t="s">
        <v>99</v>
      </c>
      <c r="B44" s="76" t="s">
        <v>124</v>
      </c>
      <c r="C44" s="77" t="s">
        <v>103</v>
      </c>
      <c r="D44" s="77">
        <v>135.5</v>
      </c>
      <c r="E44" s="77">
        <v>135.5</v>
      </c>
      <c r="F44" s="60" t="s">
        <v>4</v>
      </c>
      <c r="G44" s="60" t="s">
        <v>4</v>
      </c>
      <c r="H44" s="60" t="s">
        <v>4</v>
      </c>
      <c r="I44" s="60" t="s">
        <v>4</v>
      </c>
      <c r="J44" s="60" t="s">
        <v>12</v>
      </c>
      <c r="K44" s="75">
        <v>135.5</v>
      </c>
      <c r="L44" s="75"/>
      <c r="M44" s="75">
        <v>135.5</v>
      </c>
      <c r="N44" s="75"/>
      <c r="O44" s="75"/>
      <c r="P44" s="75"/>
      <c r="Q44" s="75">
        <v>5.7</v>
      </c>
      <c r="R44" s="75"/>
      <c r="S44" s="59">
        <v>8176</v>
      </c>
      <c r="T44" s="59"/>
      <c r="U44" s="59">
        <v>23.6</v>
      </c>
    </row>
    <row r="45" spans="1:21" ht="76.5" x14ac:dyDescent="0.2">
      <c r="A45" s="2" t="s">
        <v>101</v>
      </c>
      <c r="B45" s="78" t="s">
        <v>125</v>
      </c>
      <c r="C45" s="77">
        <v>1</v>
      </c>
      <c r="D45" s="77">
        <v>194.2</v>
      </c>
      <c r="E45" s="77">
        <v>194.2</v>
      </c>
      <c r="F45" s="60" t="s">
        <v>4</v>
      </c>
      <c r="G45" s="60" t="s">
        <v>4</v>
      </c>
      <c r="H45" s="60" t="s">
        <v>4</v>
      </c>
      <c r="I45" s="60" t="s">
        <v>4</v>
      </c>
      <c r="J45" s="60" t="s">
        <v>12</v>
      </c>
      <c r="K45" s="75">
        <v>194.2</v>
      </c>
      <c r="L45" s="75"/>
      <c r="M45" s="75">
        <v>194.2</v>
      </c>
      <c r="N45" s="75"/>
      <c r="O45" s="75"/>
      <c r="P45" s="75"/>
      <c r="Q45" s="75">
        <v>9</v>
      </c>
      <c r="R45" s="75"/>
      <c r="S45" s="59">
        <v>32850</v>
      </c>
      <c r="T45" s="59"/>
      <c r="U45" s="59">
        <v>141</v>
      </c>
    </row>
    <row r="46" spans="1:21" ht="127.5" x14ac:dyDescent="0.2">
      <c r="A46" s="2" t="s">
        <v>102</v>
      </c>
      <c r="B46" s="78" t="s">
        <v>126</v>
      </c>
      <c r="C46" s="77" t="s">
        <v>103</v>
      </c>
      <c r="D46" s="77">
        <v>355.7</v>
      </c>
      <c r="E46" s="77">
        <v>355.7</v>
      </c>
      <c r="F46" s="60" t="s">
        <v>4</v>
      </c>
      <c r="G46" s="60" t="s">
        <v>4</v>
      </c>
      <c r="H46" s="60" t="s">
        <v>4</v>
      </c>
      <c r="I46" s="60" t="s">
        <v>4</v>
      </c>
      <c r="J46" s="60" t="s">
        <v>12</v>
      </c>
      <c r="K46" s="92">
        <v>355.7</v>
      </c>
      <c r="L46" s="92"/>
      <c r="M46" s="92">
        <v>355.7</v>
      </c>
      <c r="N46" s="92"/>
      <c r="O46" s="92"/>
      <c r="P46" s="92"/>
      <c r="Q46" s="92">
        <v>45</v>
      </c>
      <c r="R46" s="92"/>
      <c r="S46" s="59">
        <v>15330</v>
      </c>
      <c r="T46" s="59"/>
      <c r="U46" s="59">
        <v>93.8</v>
      </c>
    </row>
    <row r="47" spans="1:21" ht="89.25" x14ac:dyDescent="0.2">
      <c r="A47" s="2" t="s">
        <v>23</v>
      </c>
      <c r="B47" s="78" t="s">
        <v>127</v>
      </c>
      <c r="C47" s="77" t="s">
        <v>103</v>
      </c>
      <c r="D47" s="77">
        <v>300</v>
      </c>
      <c r="E47" s="77">
        <v>300</v>
      </c>
      <c r="F47" s="60" t="s">
        <v>4</v>
      </c>
      <c r="G47" s="60" t="s">
        <v>4</v>
      </c>
      <c r="H47" s="60" t="s">
        <v>4</v>
      </c>
      <c r="I47" s="60" t="s">
        <v>4</v>
      </c>
      <c r="J47" s="60" t="s">
        <v>12</v>
      </c>
      <c r="K47" s="75"/>
      <c r="L47" s="75">
        <v>300</v>
      </c>
      <c r="M47" s="75">
        <v>300</v>
      </c>
      <c r="N47" s="75"/>
      <c r="O47" s="75"/>
      <c r="P47" s="75"/>
      <c r="Q47" s="75">
        <v>45</v>
      </c>
      <c r="R47" s="73">
        <f t="shared" ref="R47" si="7">SUM(R43:R45)</f>
        <v>0</v>
      </c>
      <c r="S47" s="65">
        <v>13020</v>
      </c>
      <c r="T47" s="73"/>
      <c r="U47" s="59">
        <v>37.6</v>
      </c>
    </row>
    <row r="48" spans="1:21" x14ac:dyDescent="0.2">
      <c r="A48" s="112" t="s">
        <v>60</v>
      </c>
      <c r="B48" s="112"/>
      <c r="C48" s="112"/>
      <c r="D48" s="74">
        <f>SUM(D44:D47)</f>
        <v>985.4</v>
      </c>
      <c r="E48" s="74">
        <f>SUM(E44:E47)</f>
        <v>985.4</v>
      </c>
      <c r="F48" s="43" t="s">
        <v>4</v>
      </c>
      <c r="G48" s="43" t="s">
        <v>4</v>
      </c>
      <c r="H48" s="43" t="s">
        <v>4</v>
      </c>
      <c r="I48" s="43" t="s">
        <v>4</v>
      </c>
      <c r="J48" s="43" t="s">
        <v>12</v>
      </c>
      <c r="K48" s="74">
        <f>SUM(K44:K47)</f>
        <v>685.4</v>
      </c>
      <c r="L48" s="74">
        <f>SUM(L44:L47)</f>
        <v>300</v>
      </c>
      <c r="M48" s="74">
        <f>SUM(M44:M47)</f>
        <v>985.4</v>
      </c>
      <c r="N48" s="74">
        <f t="shared" ref="N48:P48" si="8">SUM(N44:N47)</f>
        <v>0</v>
      </c>
      <c r="O48" s="74">
        <f t="shared" si="8"/>
        <v>0</v>
      </c>
      <c r="P48" s="74">
        <f t="shared" si="8"/>
        <v>0</v>
      </c>
      <c r="Q48" s="74"/>
      <c r="R48" s="74">
        <f t="shared" ref="R48:U48" si="9">SUM(R44:R47)</f>
        <v>0</v>
      </c>
      <c r="S48" s="74">
        <f t="shared" si="9"/>
        <v>69376</v>
      </c>
      <c r="T48" s="74">
        <f t="shared" si="9"/>
        <v>0</v>
      </c>
      <c r="U48" s="88">
        <f t="shared" si="9"/>
        <v>296</v>
      </c>
    </row>
    <row r="49" spans="1:21" x14ac:dyDescent="0.2">
      <c r="A49" s="2" t="s">
        <v>24</v>
      </c>
      <c r="B49" s="111" t="s">
        <v>31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</row>
    <row r="50" spans="1:21" ht="76.5" x14ac:dyDescent="0.2">
      <c r="A50" s="2" t="s">
        <v>115</v>
      </c>
      <c r="B50" s="79" t="s">
        <v>106</v>
      </c>
      <c r="C50" s="80" t="s">
        <v>88</v>
      </c>
      <c r="D50" s="80">
        <v>77.599999999999994</v>
      </c>
      <c r="E50" s="80">
        <v>77.599999999999994</v>
      </c>
      <c r="F50" s="60" t="s">
        <v>4</v>
      </c>
      <c r="G50" s="60" t="s">
        <v>4</v>
      </c>
      <c r="H50" s="60" t="s">
        <v>4</v>
      </c>
      <c r="I50" s="60" t="s">
        <v>4</v>
      </c>
      <c r="J50" s="60" t="s">
        <v>12</v>
      </c>
      <c r="K50" s="75">
        <v>77.599999999999994</v>
      </c>
      <c r="L50" s="75"/>
      <c r="M50" s="75">
        <v>77.599999999999994</v>
      </c>
      <c r="N50" s="75"/>
      <c r="O50" s="75"/>
      <c r="P50" s="75"/>
      <c r="Q50" s="75">
        <v>8</v>
      </c>
      <c r="R50" s="75"/>
      <c r="S50" s="75"/>
      <c r="T50" s="75"/>
      <c r="U50" s="75">
        <v>120.4</v>
      </c>
    </row>
    <row r="51" spans="1:21" ht="51" x14ac:dyDescent="0.2">
      <c r="A51" s="2" t="s">
        <v>114</v>
      </c>
      <c r="B51" s="79" t="s">
        <v>116</v>
      </c>
      <c r="C51" s="80" t="s">
        <v>117</v>
      </c>
      <c r="D51" s="80">
        <v>310.39999999999998</v>
      </c>
      <c r="E51" s="80">
        <v>310.39999999999998</v>
      </c>
      <c r="F51" s="60" t="s">
        <v>4</v>
      </c>
      <c r="G51" s="60" t="s">
        <v>4</v>
      </c>
      <c r="H51" s="60" t="s">
        <v>4</v>
      </c>
      <c r="I51" s="60" t="s">
        <v>4</v>
      </c>
      <c r="J51" s="60" t="s">
        <v>12</v>
      </c>
      <c r="K51" s="89">
        <v>310.39999999999998</v>
      </c>
      <c r="L51" s="89"/>
      <c r="M51" s="89">
        <v>310.39999999999998</v>
      </c>
      <c r="N51" s="89"/>
      <c r="O51" s="89"/>
      <c r="P51" s="89"/>
      <c r="Q51" s="89"/>
      <c r="R51" s="89"/>
      <c r="S51" s="89"/>
      <c r="T51" s="89"/>
      <c r="U51" s="89"/>
    </row>
    <row r="52" spans="1:21" s="69" customFormat="1" x14ac:dyDescent="0.2">
      <c r="A52" s="110" t="s">
        <v>61</v>
      </c>
      <c r="B52" s="110"/>
      <c r="C52" s="110"/>
      <c r="D52" s="68">
        <f>SUM(D50:D51)</f>
        <v>388</v>
      </c>
      <c r="E52" s="68">
        <f>SUM(E50:E51)</f>
        <v>388</v>
      </c>
      <c r="F52" s="43" t="s">
        <v>4</v>
      </c>
      <c r="G52" s="43" t="s">
        <v>4</v>
      </c>
      <c r="H52" s="43" t="s">
        <v>4</v>
      </c>
      <c r="I52" s="43" t="s">
        <v>4</v>
      </c>
      <c r="J52" s="43" t="s">
        <v>12</v>
      </c>
      <c r="K52" s="68">
        <f t="shared" ref="K52:U52" si="10">SUM(K50:K51)</f>
        <v>388</v>
      </c>
      <c r="L52" s="68">
        <f t="shared" si="10"/>
        <v>0</v>
      </c>
      <c r="M52" s="68">
        <f t="shared" si="10"/>
        <v>388</v>
      </c>
      <c r="N52" s="68">
        <f t="shared" si="10"/>
        <v>0</v>
      </c>
      <c r="O52" s="68">
        <f t="shared" si="10"/>
        <v>0</v>
      </c>
      <c r="P52" s="68">
        <f t="shared" si="10"/>
        <v>0</v>
      </c>
      <c r="Q52" s="68">
        <f t="shared" si="10"/>
        <v>8</v>
      </c>
      <c r="R52" s="68">
        <f t="shared" si="10"/>
        <v>0</v>
      </c>
      <c r="S52" s="68">
        <f t="shared" si="10"/>
        <v>0</v>
      </c>
      <c r="T52" s="68">
        <f t="shared" si="10"/>
        <v>0</v>
      </c>
      <c r="U52" s="68">
        <f t="shared" si="10"/>
        <v>120.4</v>
      </c>
    </row>
    <row r="53" spans="1:21" x14ac:dyDescent="0.2">
      <c r="A53" s="2" t="s">
        <v>62</v>
      </c>
      <c r="B53" s="109" t="s">
        <v>66</v>
      </c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</row>
    <row r="54" spans="1:21" ht="41.25" customHeight="1" x14ac:dyDescent="0.2">
      <c r="A54" s="2" t="s">
        <v>95</v>
      </c>
      <c r="B54" s="38" t="s">
        <v>96</v>
      </c>
      <c r="C54" s="73" t="s">
        <v>112</v>
      </c>
      <c r="D54" s="73">
        <v>176.7</v>
      </c>
      <c r="E54" s="40">
        <v>176.7</v>
      </c>
      <c r="F54" s="26" t="s">
        <v>4</v>
      </c>
      <c r="G54" s="26" t="s">
        <v>4</v>
      </c>
      <c r="H54" s="26" t="s">
        <v>4</v>
      </c>
      <c r="I54" s="26" t="s">
        <v>4</v>
      </c>
      <c r="J54" s="26" t="s">
        <v>12</v>
      </c>
      <c r="K54" s="73">
        <v>176.7</v>
      </c>
      <c r="L54" s="74"/>
      <c r="M54" s="73">
        <v>49.2</v>
      </c>
      <c r="N54" s="73">
        <v>42.5</v>
      </c>
      <c r="O54" s="73"/>
      <c r="P54" s="73">
        <v>85</v>
      </c>
      <c r="Q54" s="74"/>
      <c r="R54" s="74"/>
      <c r="S54" s="74"/>
      <c r="T54" s="74"/>
      <c r="U54" s="73"/>
    </row>
    <row r="55" spans="1:21" x14ac:dyDescent="0.2">
      <c r="A55" s="94" t="s">
        <v>76</v>
      </c>
      <c r="B55" s="95"/>
      <c r="C55" s="96"/>
      <c r="D55" s="74">
        <f>D54</f>
        <v>176.7</v>
      </c>
      <c r="E55" s="45">
        <f>E54</f>
        <v>176.7</v>
      </c>
      <c r="F55" s="26" t="s">
        <v>4</v>
      </c>
      <c r="G55" s="26" t="s">
        <v>4</v>
      </c>
      <c r="H55" s="26" t="s">
        <v>4</v>
      </c>
      <c r="I55" s="26" t="s">
        <v>4</v>
      </c>
      <c r="J55" s="26" t="s">
        <v>12</v>
      </c>
      <c r="K55" s="74">
        <f>K54</f>
        <v>176.7</v>
      </c>
      <c r="L55" s="73"/>
      <c r="M55" s="74">
        <f>M54</f>
        <v>49.2</v>
      </c>
      <c r="N55" s="74">
        <f>N54</f>
        <v>42.5</v>
      </c>
      <c r="O55" s="74"/>
      <c r="P55" s="74">
        <f>P54</f>
        <v>85</v>
      </c>
      <c r="Q55" s="73"/>
      <c r="R55" s="73"/>
      <c r="S55" s="73"/>
      <c r="T55" s="73"/>
      <c r="U55" s="72"/>
    </row>
    <row r="56" spans="1:21" x14ac:dyDescent="0.2">
      <c r="A56" s="2" t="s">
        <v>63</v>
      </c>
      <c r="B56" s="106" t="s">
        <v>37</v>
      </c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8"/>
    </row>
    <row r="57" spans="1:21" ht="121.5" customHeight="1" x14ac:dyDescent="0.2">
      <c r="A57" s="2" t="s">
        <v>97</v>
      </c>
      <c r="B57" s="78" t="s">
        <v>131</v>
      </c>
      <c r="C57" s="81" t="s">
        <v>103</v>
      </c>
      <c r="D57" s="81">
        <v>3164.8</v>
      </c>
      <c r="E57" s="80">
        <v>3164.8</v>
      </c>
      <c r="F57" s="60" t="s">
        <v>4</v>
      </c>
      <c r="G57" s="60" t="s">
        <v>4</v>
      </c>
      <c r="H57" s="60" t="s">
        <v>4</v>
      </c>
      <c r="I57" s="60" t="s">
        <v>4</v>
      </c>
      <c r="J57" s="60" t="s">
        <v>12</v>
      </c>
      <c r="K57" s="65">
        <v>3164.8</v>
      </c>
      <c r="L57" s="66"/>
      <c r="M57" s="65">
        <v>3164.8</v>
      </c>
      <c r="N57" s="66"/>
      <c r="O57" s="66"/>
      <c r="P57" s="66"/>
      <c r="Q57" s="66"/>
      <c r="R57" s="66"/>
      <c r="S57" s="66"/>
      <c r="T57" s="66"/>
      <c r="U57" s="65">
        <v>216.6</v>
      </c>
    </row>
    <row r="58" spans="1:21" ht="11.25" hidden="1" customHeight="1" x14ac:dyDescent="0.2">
      <c r="A58" s="3" t="s">
        <v>2</v>
      </c>
      <c r="B58" s="74"/>
      <c r="C58" s="74"/>
      <c r="D58" s="74"/>
      <c r="E58" s="26" t="s">
        <v>4</v>
      </c>
      <c r="F58" s="26" t="s">
        <v>4</v>
      </c>
      <c r="G58" s="26" t="s">
        <v>4</v>
      </c>
      <c r="H58" s="26" t="s">
        <v>4</v>
      </c>
      <c r="I58" s="26" t="s">
        <v>4</v>
      </c>
      <c r="J58" s="26" t="s">
        <v>12</v>
      </c>
      <c r="K58" s="74"/>
      <c r="L58" s="74"/>
      <c r="M58" s="10"/>
      <c r="N58" s="10"/>
      <c r="O58" s="74"/>
      <c r="P58" s="74"/>
      <c r="Q58" s="74"/>
      <c r="R58" s="74"/>
      <c r="S58" s="74"/>
      <c r="T58" s="74"/>
      <c r="U58" s="73"/>
    </row>
    <row r="59" spans="1:21" ht="12.75" hidden="1" customHeight="1" x14ac:dyDescent="0.2">
      <c r="A59" s="3" t="s">
        <v>3</v>
      </c>
      <c r="B59" s="74"/>
      <c r="C59" s="74"/>
      <c r="D59" s="74"/>
      <c r="E59" s="26" t="s">
        <v>4</v>
      </c>
      <c r="F59" s="26" t="s">
        <v>4</v>
      </c>
      <c r="G59" s="26" t="s">
        <v>4</v>
      </c>
      <c r="H59" s="26" t="s">
        <v>4</v>
      </c>
      <c r="I59" s="26" t="s">
        <v>4</v>
      </c>
      <c r="J59" s="26" t="s">
        <v>12</v>
      </c>
      <c r="K59" s="74"/>
      <c r="L59" s="74"/>
      <c r="M59" s="10"/>
      <c r="N59" s="10"/>
      <c r="O59" s="74"/>
      <c r="P59" s="74"/>
      <c r="Q59" s="74"/>
      <c r="R59" s="74"/>
      <c r="S59" s="74"/>
      <c r="T59" s="74"/>
      <c r="U59" s="73"/>
    </row>
    <row r="60" spans="1:21" ht="12.75" customHeight="1" x14ac:dyDescent="0.2">
      <c r="A60" s="94" t="s">
        <v>67</v>
      </c>
      <c r="B60" s="95"/>
      <c r="C60" s="96"/>
      <c r="D60" s="74">
        <f>D57</f>
        <v>3164.8</v>
      </c>
      <c r="E60" s="42">
        <f>E57</f>
        <v>3164.8</v>
      </c>
      <c r="F60" s="43" t="s">
        <v>4</v>
      </c>
      <c r="G60" s="43" t="s">
        <v>4</v>
      </c>
      <c r="H60" s="43" t="s">
        <v>4</v>
      </c>
      <c r="I60" s="43" t="s">
        <v>4</v>
      </c>
      <c r="J60" s="43" t="s">
        <v>12</v>
      </c>
      <c r="K60" s="74">
        <f>K57</f>
        <v>3164.8</v>
      </c>
      <c r="L60" s="73">
        <f t="shared" ref="L60:U60" si="11">L57</f>
        <v>0</v>
      </c>
      <c r="M60" s="74">
        <f t="shared" si="11"/>
        <v>3164.8</v>
      </c>
      <c r="N60" s="74">
        <f t="shared" si="11"/>
        <v>0</v>
      </c>
      <c r="O60" s="74">
        <f t="shared" si="11"/>
        <v>0</v>
      </c>
      <c r="P60" s="74">
        <f t="shared" si="11"/>
        <v>0</v>
      </c>
      <c r="Q60" s="74"/>
      <c r="R60" s="74">
        <f t="shared" si="11"/>
        <v>0</v>
      </c>
      <c r="S60" s="74">
        <f t="shared" si="11"/>
        <v>0</v>
      </c>
      <c r="T60" s="74">
        <f t="shared" si="11"/>
        <v>0</v>
      </c>
      <c r="U60" s="74">
        <f t="shared" si="11"/>
        <v>216.6</v>
      </c>
    </row>
    <row r="61" spans="1:21" ht="12.75" customHeight="1" x14ac:dyDescent="0.2">
      <c r="A61" s="27" t="s">
        <v>64</v>
      </c>
      <c r="B61" s="103" t="s">
        <v>33</v>
      </c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5"/>
    </row>
    <row r="62" spans="1:21" ht="160.5" customHeight="1" x14ac:dyDescent="0.2">
      <c r="A62" s="67" t="s">
        <v>98</v>
      </c>
      <c r="B62" s="79" t="s">
        <v>128</v>
      </c>
      <c r="C62" s="80" t="s">
        <v>88</v>
      </c>
      <c r="D62" s="80">
        <v>98.57</v>
      </c>
      <c r="E62" s="80">
        <v>98.57</v>
      </c>
      <c r="F62" s="60" t="s">
        <v>4</v>
      </c>
      <c r="G62" s="60" t="s">
        <v>4</v>
      </c>
      <c r="H62" s="60" t="s">
        <v>4</v>
      </c>
      <c r="I62" s="60" t="s">
        <v>4</v>
      </c>
      <c r="J62" s="60" t="s">
        <v>12</v>
      </c>
      <c r="K62" s="64">
        <v>98.57</v>
      </c>
      <c r="L62" s="64"/>
      <c r="M62" s="64">
        <v>98.57</v>
      </c>
      <c r="N62" s="64"/>
      <c r="O62" s="64"/>
      <c r="P62" s="64"/>
      <c r="Q62" s="64">
        <v>11.8</v>
      </c>
      <c r="R62" s="64"/>
      <c r="S62" s="64">
        <v>34500</v>
      </c>
      <c r="T62" s="64"/>
      <c r="U62" s="64">
        <v>100</v>
      </c>
    </row>
    <row r="63" spans="1:21" ht="166.5" customHeight="1" x14ac:dyDescent="0.2">
      <c r="A63" s="67" t="s">
        <v>100</v>
      </c>
      <c r="B63" s="82" t="s">
        <v>107</v>
      </c>
      <c r="C63" s="80" t="s">
        <v>108</v>
      </c>
      <c r="D63" s="80">
        <v>882.97</v>
      </c>
      <c r="E63" s="80">
        <v>882.97</v>
      </c>
      <c r="F63" s="60" t="s">
        <v>4</v>
      </c>
      <c r="G63" s="60" t="s">
        <v>4</v>
      </c>
      <c r="H63" s="60" t="s">
        <v>4</v>
      </c>
      <c r="I63" s="60" t="s">
        <v>4</v>
      </c>
      <c r="J63" s="60" t="s">
        <v>12</v>
      </c>
      <c r="K63" s="64">
        <v>882.97</v>
      </c>
      <c r="L63" s="64"/>
      <c r="M63" s="64">
        <v>882.97</v>
      </c>
      <c r="N63" s="64"/>
      <c r="O63" s="64"/>
      <c r="P63" s="64"/>
      <c r="Q63" s="64">
        <v>60</v>
      </c>
      <c r="R63" s="64"/>
      <c r="S63" s="64"/>
      <c r="T63" s="64"/>
      <c r="U63" s="64">
        <v>175.2</v>
      </c>
    </row>
    <row r="64" spans="1:21" ht="136.5" customHeight="1" x14ac:dyDescent="0.2">
      <c r="A64" s="67" t="s">
        <v>113</v>
      </c>
      <c r="B64" s="82" t="s">
        <v>129</v>
      </c>
      <c r="C64" s="80" t="s">
        <v>88</v>
      </c>
      <c r="D64" s="80">
        <v>1535.9</v>
      </c>
      <c r="E64" s="80">
        <v>1535.9</v>
      </c>
      <c r="F64" s="60" t="s">
        <v>4</v>
      </c>
      <c r="G64" s="60" t="s">
        <v>4</v>
      </c>
      <c r="H64" s="60" t="s">
        <v>4</v>
      </c>
      <c r="I64" s="60" t="s">
        <v>4</v>
      </c>
      <c r="J64" s="60" t="s">
        <v>12</v>
      </c>
      <c r="K64" s="64">
        <v>1535.9</v>
      </c>
      <c r="L64" s="25"/>
      <c r="M64" s="64">
        <v>1535.9</v>
      </c>
      <c r="N64" s="64"/>
      <c r="O64" s="25"/>
      <c r="P64" s="25"/>
      <c r="Q64" s="25"/>
      <c r="R64" s="25"/>
      <c r="S64" s="25"/>
      <c r="T64" s="25"/>
      <c r="U64" s="64"/>
    </row>
    <row r="65" spans="1:21" x14ac:dyDescent="0.2">
      <c r="A65" s="94" t="s">
        <v>65</v>
      </c>
      <c r="B65" s="95"/>
      <c r="C65" s="96"/>
      <c r="D65" s="74">
        <f>SUM(D62:D64)</f>
        <v>2517.44</v>
      </c>
      <c r="E65" s="74">
        <f>SUM(E62:E64)</f>
        <v>2517.44</v>
      </c>
      <c r="F65" s="26" t="s">
        <v>4</v>
      </c>
      <c r="G65" s="26" t="s">
        <v>4</v>
      </c>
      <c r="H65" s="26" t="s">
        <v>4</v>
      </c>
      <c r="I65" s="26" t="s">
        <v>4</v>
      </c>
      <c r="J65" s="26" t="s">
        <v>12</v>
      </c>
      <c r="K65" s="74">
        <f>SUM(K62:K64)</f>
        <v>2517.44</v>
      </c>
      <c r="L65" s="73">
        <f t="shared" ref="L65:P65" si="12">L64</f>
        <v>0</v>
      </c>
      <c r="M65" s="74">
        <f>SUM(M62:M64)</f>
        <v>2517.44</v>
      </c>
      <c r="N65" s="74">
        <f>SUM(N62:N64)</f>
        <v>0</v>
      </c>
      <c r="O65" s="73">
        <f t="shared" si="12"/>
        <v>0</v>
      </c>
      <c r="P65" s="73">
        <f t="shared" si="12"/>
        <v>0</v>
      </c>
      <c r="Q65" s="74"/>
      <c r="R65" s="90">
        <f t="shared" ref="R65:T65" si="13">SUM(R62:R64)</f>
        <v>0</v>
      </c>
      <c r="S65" s="90">
        <f t="shared" si="13"/>
        <v>34500</v>
      </c>
      <c r="T65" s="90">
        <f t="shared" si="13"/>
        <v>0</v>
      </c>
      <c r="U65" s="74">
        <f>SUM(U62:U64)</f>
        <v>275.2</v>
      </c>
    </row>
    <row r="66" spans="1:21" ht="12.75" hidden="1" customHeight="1" x14ac:dyDescent="0.2">
      <c r="A66" s="12" t="s">
        <v>23</v>
      </c>
      <c r="B66" s="103" t="s">
        <v>6</v>
      </c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5"/>
    </row>
    <row r="67" spans="1:21" ht="12.75" customHeight="1" x14ac:dyDescent="0.2">
      <c r="A67" s="12" t="s">
        <v>68</v>
      </c>
      <c r="B67" s="103" t="s">
        <v>35</v>
      </c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5"/>
    </row>
    <row r="68" spans="1:21" ht="53.25" customHeight="1" x14ac:dyDescent="0.2">
      <c r="A68" s="12" t="s">
        <v>109</v>
      </c>
      <c r="B68" s="38" t="s">
        <v>110</v>
      </c>
      <c r="C68" s="73"/>
      <c r="D68" s="73">
        <v>259.39999999999998</v>
      </c>
      <c r="E68" s="73">
        <v>259.39999999999998</v>
      </c>
      <c r="F68" s="73"/>
      <c r="G68" s="73"/>
      <c r="H68" s="73"/>
      <c r="I68" s="73"/>
      <c r="J68" s="73"/>
      <c r="K68" s="73">
        <v>259.39999999999998</v>
      </c>
      <c r="L68" s="73"/>
      <c r="M68" s="73">
        <v>259.39999999999998</v>
      </c>
      <c r="N68" s="73"/>
      <c r="O68" s="73"/>
      <c r="P68" s="73"/>
      <c r="Q68" s="73"/>
      <c r="R68" s="73"/>
      <c r="S68" s="73"/>
      <c r="T68" s="73"/>
      <c r="U68" s="73"/>
    </row>
    <row r="69" spans="1:21" ht="12.75" customHeight="1" x14ac:dyDescent="0.2">
      <c r="A69" s="94" t="s">
        <v>69</v>
      </c>
      <c r="B69" s="95"/>
      <c r="C69" s="96"/>
      <c r="D69" s="9">
        <f>D68</f>
        <v>259.39999999999998</v>
      </c>
      <c r="E69" s="61">
        <f>E68</f>
        <v>259.39999999999998</v>
      </c>
      <c r="F69" s="26" t="s">
        <v>4</v>
      </c>
      <c r="G69" s="26" t="s">
        <v>4</v>
      </c>
      <c r="H69" s="26" t="s">
        <v>4</v>
      </c>
      <c r="I69" s="26" t="s">
        <v>4</v>
      </c>
      <c r="J69" s="26" t="s">
        <v>12</v>
      </c>
      <c r="K69" s="61">
        <f>K68</f>
        <v>259.39999999999998</v>
      </c>
      <c r="L69" s="5"/>
      <c r="M69" s="61">
        <f>M68</f>
        <v>259.39999999999998</v>
      </c>
      <c r="N69" s="4"/>
      <c r="O69" s="4"/>
      <c r="P69" s="5"/>
      <c r="Q69" s="5"/>
      <c r="R69" s="5"/>
      <c r="S69" s="11"/>
      <c r="T69" s="11"/>
      <c r="U69" s="11"/>
    </row>
    <row r="70" spans="1:21" ht="12.75" customHeight="1" x14ac:dyDescent="0.2">
      <c r="A70" s="94" t="s">
        <v>39</v>
      </c>
      <c r="B70" s="95"/>
      <c r="C70" s="96"/>
      <c r="D70" s="53">
        <f>SUM(D48+D52+D55+D60+D65+D69)</f>
        <v>7491.74</v>
      </c>
      <c r="E70" s="62">
        <f>SUM(E48+E52+E55+E60+E65+E69)</f>
        <v>7491.74</v>
      </c>
      <c r="F70" s="26" t="s">
        <v>4</v>
      </c>
      <c r="G70" s="26" t="s">
        <v>4</v>
      </c>
      <c r="H70" s="26" t="s">
        <v>4</v>
      </c>
      <c r="I70" s="26" t="s">
        <v>4</v>
      </c>
      <c r="J70" s="26" t="s">
        <v>12</v>
      </c>
      <c r="K70" s="62">
        <f>SUM(K48+K52+K55+K60+K65+K69)</f>
        <v>7191.74</v>
      </c>
      <c r="L70" s="9">
        <f>L48+L55+L60+L65+L69</f>
        <v>300</v>
      </c>
      <c r="M70" s="62">
        <f t="shared" ref="M70:U70" si="14">SUM(M48+M52+M55+M60+M65+M69)</f>
        <v>7364.24</v>
      </c>
      <c r="N70" s="62">
        <f t="shared" si="14"/>
        <v>42.5</v>
      </c>
      <c r="O70" s="62">
        <f t="shared" si="14"/>
        <v>0</v>
      </c>
      <c r="P70" s="62">
        <f t="shared" si="14"/>
        <v>85</v>
      </c>
      <c r="Q70" s="62">
        <f t="shared" si="14"/>
        <v>8</v>
      </c>
      <c r="R70" s="62">
        <f t="shared" si="14"/>
        <v>0</v>
      </c>
      <c r="S70" s="62">
        <f t="shared" si="14"/>
        <v>103876</v>
      </c>
      <c r="T70" s="62">
        <f t="shared" si="14"/>
        <v>0</v>
      </c>
      <c r="U70" s="88">
        <f t="shared" si="14"/>
        <v>908.2</v>
      </c>
    </row>
    <row r="71" spans="1:21" ht="13.5" customHeight="1" x14ac:dyDescent="0.2">
      <c r="A71" s="100" t="s">
        <v>20</v>
      </c>
      <c r="B71" s="100"/>
      <c r="C71" s="100"/>
      <c r="D71" s="93">
        <f>D40+D70</f>
        <v>12956.96</v>
      </c>
      <c r="E71" s="93">
        <f>E40+E70</f>
        <v>12956.96</v>
      </c>
      <c r="F71" s="26" t="s">
        <v>4</v>
      </c>
      <c r="G71" s="26" t="s">
        <v>4</v>
      </c>
      <c r="H71" s="26" t="s">
        <v>4</v>
      </c>
      <c r="I71" s="26" t="s">
        <v>4</v>
      </c>
      <c r="J71" s="26" t="s">
        <v>12</v>
      </c>
      <c r="K71" s="93">
        <f t="shared" ref="K71:U71" si="15">K40+K70</f>
        <v>12460.16</v>
      </c>
      <c r="L71" s="93">
        <f t="shared" si="15"/>
        <v>496.8</v>
      </c>
      <c r="M71" s="56">
        <f t="shared" si="15"/>
        <v>12032.84</v>
      </c>
      <c r="N71" s="55">
        <f t="shared" si="15"/>
        <v>739.12</v>
      </c>
      <c r="O71" s="9">
        <f t="shared" si="15"/>
        <v>0</v>
      </c>
      <c r="P71" s="54">
        <f t="shared" si="15"/>
        <v>185</v>
      </c>
      <c r="Q71" s="9">
        <f t="shared" si="15"/>
        <v>8</v>
      </c>
      <c r="R71" s="9">
        <f t="shared" si="15"/>
        <v>0</v>
      </c>
      <c r="S71" s="9">
        <f t="shared" si="15"/>
        <v>182106</v>
      </c>
      <c r="T71" s="9">
        <f t="shared" si="15"/>
        <v>0</v>
      </c>
      <c r="U71" s="88">
        <f t="shared" si="15"/>
        <v>3765.5</v>
      </c>
    </row>
    <row r="72" spans="1:21" ht="13.5" customHeight="1" x14ac:dyDescent="0.2">
      <c r="A72" s="102" t="s">
        <v>44</v>
      </c>
      <c r="B72" s="102"/>
      <c r="C72" s="102"/>
      <c r="D72" s="102"/>
      <c r="E72" s="102"/>
      <c r="F72" s="102"/>
      <c r="G72" s="102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</row>
    <row r="73" spans="1:21" ht="13.5" customHeight="1" x14ac:dyDescent="0.2">
      <c r="A73" s="13" t="s">
        <v>45</v>
      </c>
      <c r="B73" s="6"/>
      <c r="C73" s="6"/>
      <c r="D73" s="6"/>
      <c r="E73" s="6"/>
      <c r="F73" s="6"/>
      <c r="G73" s="14"/>
      <c r="H73" s="14"/>
      <c r="I73" s="14"/>
      <c r="J73" s="14"/>
      <c r="K73" s="6"/>
      <c r="L73" s="6"/>
      <c r="M73" s="7"/>
      <c r="N73" s="7"/>
      <c r="O73" s="7"/>
      <c r="P73" s="6"/>
      <c r="Q73" s="6"/>
      <c r="R73" s="6"/>
      <c r="S73" s="6"/>
      <c r="T73" s="6"/>
    </row>
    <row r="74" spans="1:21" ht="13.5" customHeight="1" x14ac:dyDescent="0.2">
      <c r="A74" s="13" t="s">
        <v>46</v>
      </c>
      <c r="B74" s="6"/>
      <c r="C74" s="6"/>
      <c r="D74" s="6"/>
      <c r="E74" s="6"/>
      <c r="F74" s="6"/>
      <c r="G74" s="14"/>
      <c r="H74" s="14"/>
      <c r="S74" s="8"/>
      <c r="T74" s="8"/>
      <c r="U74" s="14"/>
    </row>
    <row r="75" spans="1:21" x14ac:dyDescent="0.2">
      <c r="B75" s="28"/>
      <c r="C75" s="28"/>
      <c r="D75" s="29"/>
      <c r="F75" s="30"/>
      <c r="G75" s="30"/>
      <c r="H75" s="30"/>
      <c r="I75" s="31"/>
      <c r="J75" s="31"/>
      <c r="K75" s="31"/>
      <c r="S75" s="8"/>
      <c r="T75" s="8"/>
    </row>
    <row r="76" spans="1:21" ht="22.5" customHeight="1" x14ac:dyDescent="0.2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</row>
    <row r="77" spans="1:21" x14ac:dyDescent="0.2">
      <c r="A77" s="97"/>
      <c r="B77" s="97"/>
      <c r="C77" s="97"/>
      <c r="F77" s="101"/>
      <c r="G77" s="101"/>
      <c r="H77" s="101"/>
      <c r="J77" s="101"/>
      <c r="K77" s="101"/>
      <c r="L77" s="101"/>
      <c r="M77" s="101"/>
    </row>
  </sheetData>
  <mergeCells count="72">
    <mergeCell ref="A4:R4"/>
    <mergeCell ref="N1:U1"/>
    <mergeCell ref="K7:K9"/>
    <mergeCell ref="E7:J7"/>
    <mergeCell ref="K6:L6"/>
    <mergeCell ref="A5:R5"/>
    <mergeCell ref="M6:P6"/>
    <mergeCell ref="E8:E9"/>
    <mergeCell ref="J8:J9"/>
    <mergeCell ref="G8:G9"/>
    <mergeCell ref="C6:C9"/>
    <mergeCell ref="N9:O9"/>
    <mergeCell ref="H8:I8"/>
    <mergeCell ref="B2:E2"/>
    <mergeCell ref="A3:R3"/>
    <mergeCell ref="K2:M2"/>
    <mergeCell ref="A6:A9"/>
    <mergeCell ref="N7:P8"/>
    <mergeCell ref="F8:F9"/>
    <mergeCell ref="B6:B9"/>
    <mergeCell ref="Q6:Q9"/>
    <mergeCell ref="T6:T9"/>
    <mergeCell ref="R6:R9"/>
    <mergeCell ref="L7:L9"/>
    <mergeCell ref="D6:J6"/>
    <mergeCell ref="M7:M9"/>
    <mergeCell ref="A27:C27"/>
    <mergeCell ref="B31:U31"/>
    <mergeCell ref="A30:C30"/>
    <mergeCell ref="B28:U28"/>
    <mergeCell ref="B13:U13"/>
    <mergeCell ref="A17:C17"/>
    <mergeCell ref="B43:U43"/>
    <mergeCell ref="A42:U42"/>
    <mergeCell ref="A23:C23"/>
    <mergeCell ref="U6:U9"/>
    <mergeCell ref="N10:O10"/>
    <mergeCell ref="D7:D9"/>
    <mergeCell ref="B21:U21"/>
    <mergeCell ref="A20:C20"/>
    <mergeCell ref="S6:S9"/>
    <mergeCell ref="B11:U11"/>
    <mergeCell ref="B18:U18"/>
    <mergeCell ref="A12:U12"/>
    <mergeCell ref="A36:C36"/>
    <mergeCell ref="B34:U34"/>
    <mergeCell ref="A33:C33"/>
    <mergeCell ref="B24:U24"/>
    <mergeCell ref="B37:U37"/>
    <mergeCell ref="A40:C40"/>
    <mergeCell ref="B41:U41"/>
    <mergeCell ref="A69:C69"/>
    <mergeCell ref="A55:C55"/>
    <mergeCell ref="A65:C65"/>
    <mergeCell ref="B61:U61"/>
    <mergeCell ref="A60:C60"/>
    <mergeCell ref="B66:U66"/>
    <mergeCell ref="B67:U67"/>
    <mergeCell ref="B56:U56"/>
    <mergeCell ref="B53:U53"/>
    <mergeCell ref="A52:C52"/>
    <mergeCell ref="A39:C39"/>
    <mergeCell ref="B49:U49"/>
    <mergeCell ref="A48:C48"/>
    <mergeCell ref="A70:C70"/>
    <mergeCell ref="A77:C77"/>
    <mergeCell ref="A76:M76"/>
    <mergeCell ref="I72:U72"/>
    <mergeCell ref="A71:C71"/>
    <mergeCell ref="J77:M77"/>
    <mergeCell ref="A72:G72"/>
    <mergeCell ref="F77:H77"/>
  </mergeCells>
  <phoneticPr fontId="2" type="noConversion"/>
  <pageMargins left="1.1811023622047245" right="0.59055118110236227" top="0.59055118110236227" bottom="0.59055118110236227" header="0.43307086614173229" footer="0.31496062992125984"/>
  <pageSetup paperSize="9" scale="80" fitToHeight="4" orientation="landscape" r:id="rId1"/>
  <headerFooter differentFirst="1">
    <oddHeader>&amp;C&amp;"Times New Roman,звичайний"&amp;9&amp;P
&amp;R&amp;"Times New Roman,звичайний"&amp;9Продовження додатка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Наталья Подкуйко</cp:lastModifiedBy>
  <cp:lastPrinted>2020-02-27T07:58:42Z</cp:lastPrinted>
  <dcterms:created xsi:type="dcterms:W3CDTF">2011-09-13T12:33:42Z</dcterms:created>
  <dcterms:modified xsi:type="dcterms:W3CDTF">2020-02-27T07:59:17Z</dcterms:modified>
</cp:coreProperties>
</file>