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S:\14 кабинет\Публікаці рішень\КОМПЛЕКСНА\"/>
    </mc:Choice>
  </mc:AlternateContent>
  <xr:revisionPtr revIDLastSave="0" documentId="13_ncr:1_{FF23BA5E-0026-4747-B5FC-1A652AA091C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3" sheetId="2" r:id="rId1"/>
    <sheet name="Аркуш1" sheetId="1" r:id="rId2"/>
  </sheets>
  <definedNames>
    <definedName name="_xlnm.Print_Area" localSheetId="0">Лист3!$A$1:$L$402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1" i="2" l="1"/>
  <c r="M112" i="2"/>
  <c r="K319" i="2" l="1"/>
  <c r="I360" i="2"/>
  <c r="H372" i="2"/>
  <c r="I372" i="2"/>
  <c r="J372" i="2"/>
  <c r="G372" i="2"/>
  <c r="M372" i="2"/>
  <c r="K368" i="2"/>
  <c r="K369" i="2"/>
  <c r="K370" i="2"/>
  <c r="K371" i="2"/>
  <c r="K367" i="2"/>
  <c r="M356" i="2"/>
  <c r="J326" i="2"/>
  <c r="J327" i="2"/>
  <c r="H321" i="2"/>
  <c r="I321" i="2"/>
  <c r="J321" i="2"/>
  <c r="G321" i="2"/>
  <c r="I326" i="2"/>
  <c r="M321" i="2"/>
  <c r="J323" i="2"/>
  <c r="K323" i="2" s="1"/>
  <c r="M269" i="2"/>
  <c r="M244" i="2"/>
  <c r="J248" i="2"/>
  <c r="M208" i="2"/>
  <c r="M172" i="2"/>
  <c r="M144" i="2"/>
  <c r="M125" i="2"/>
  <c r="M39" i="2"/>
  <c r="I45" i="2"/>
  <c r="J45" i="2"/>
  <c r="K33" i="2"/>
  <c r="K372" i="2" l="1"/>
  <c r="K374" i="2"/>
  <c r="K321" i="2"/>
  <c r="K320" i="2"/>
  <c r="J244" i="2" l="1"/>
  <c r="J39" i="2"/>
  <c r="K313" i="2" l="1"/>
  <c r="K314" i="2"/>
  <c r="K316" i="2"/>
  <c r="H326" i="2" l="1"/>
  <c r="G326" i="2"/>
  <c r="K353" i="2" l="1"/>
  <c r="K361" i="2" l="1"/>
  <c r="J360" i="2"/>
  <c r="H360" i="2"/>
  <c r="G360" i="2"/>
  <c r="J359" i="2"/>
  <c r="I359" i="2"/>
  <c r="H359" i="2"/>
  <c r="G359" i="2"/>
  <c r="J358" i="2"/>
  <c r="I358" i="2"/>
  <c r="H358" i="2"/>
  <c r="G358" i="2"/>
  <c r="J356" i="2"/>
  <c r="I356" i="2"/>
  <c r="H356" i="2"/>
  <c r="G356" i="2"/>
  <c r="K344" i="2"/>
  <c r="K341" i="2"/>
  <c r="K337" i="2"/>
  <c r="I327" i="2"/>
  <c r="H327" i="2"/>
  <c r="G327" i="2"/>
  <c r="J325" i="2"/>
  <c r="I325" i="2"/>
  <c r="H325" i="2"/>
  <c r="G325" i="2"/>
  <c r="J324" i="2"/>
  <c r="I324" i="2"/>
  <c r="H324" i="2"/>
  <c r="G324" i="2"/>
  <c r="K312" i="2"/>
  <c r="K311" i="2"/>
  <c r="K310" i="2"/>
  <c r="K309" i="2"/>
  <c r="K308" i="2"/>
  <c r="K307" i="2"/>
  <c r="K306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88" i="2"/>
  <c r="K287" i="2"/>
  <c r="K286" i="2"/>
  <c r="K285" i="2"/>
  <c r="J274" i="2"/>
  <c r="I274" i="2"/>
  <c r="H274" i="2"/>
  <c r="G274" i="2"/>
  <c r="J273" i="2"/>
  <c r="I273" i="2"/>
  <c r="H273" i="2"/>
  <c r="G273" i="2"/>
  <c r="J272" i="2"/>
  <c r="I272" i="2"/>
  <c r="H272" i="2"/>
  <c r="G272" i="2"/>
  <c r="J271" i="2"/>
  <c r="I271" i="2"/>
  <c r="H271" i="2"/>
  <c r="G271" i="2"/>
  <c r="J269" i="2"/>
  <c r="I269" i="2"/>
  <c r="H269" i="2"/>
  <c r="G269" i="2"/>
  <c r="K262" i="2"/>
  <c r="K261" i="2"/>
  <c r="K260" i="2"/>
  <c r="K259" i="2"/>
  <c r="K258" i="2"/>
  <c r="K257" i="2"/>
  <c r="K256" i="2"/>
  <c r="K255" i="2"/>
  <c r="K254" i="2"/>
  <c r="I248" i="2"/>
  <c r="H248" i="2"/>
  <c r="G248" i="2"/>
  <c r="J247" i="2"/>
  <c r="I247" i="2"/>
  <c r="H247" i="2"/>
  <c r="G247" i="2"/>
  <c r="J246" i="2"/>
  <c r="I246" i="2"/>
  <c r="H246" i="2"/>
  <c r="G246" i="2"/>
  <c r="I244" i="2"/>
  <c r="H244" i="2"/>
  <c r="G244" i="2"/>
  <c r="K243" i="2"/>
  <c r="K242" i="2"/>
  <c r="K241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J214" i="2"/>
  <c r="I214" i="2"/>
  <c r="H214" i="2"/>
  <c r="G214" i="2"/>
  <c r="J213" i="2"/>
  <c r="I213" i="2"/>
  <c r="H213" i="2"/>
  <c r="G213" i="2"/>
  <c r="J212" i="2"/>
  <c r="I212" i="2"/>
  <c r="H212" i="2"/>
  <c r="G212" i="2"/>
  <c r="J211" i="2"/>
  <c r="I211" i="2"/>
  <c r="H211" i="2"/>
  <c r="G211" i="2"/>
  <c r="J210" i="2"/>
  <c r="I210" i="2"/>
  <c r="H210" i="2"/>
  <c r="G210" i="2"/>
  <c r="J208" i="2"/>
  <c r="I208" i="2"/>
  <c r="H208" i="2"/>
  <c r="G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J180" i="2"/>
  <c r="I180" i="2"/>
  <c r="H180" i="2"/>
  <c r="G180" i="2"/>
  <c r="J179" i="2"/>
  <c r="I179" i="2"/>
  <c r="H179" i="2"/>
  <c r="G179" i="2"/>
  <c r="J178" i="2"/>
  <c r="I178" i="2"/>
  <c r="H178" i="2"/>
  <c r="G178" i="2"/>
  <c r="J177" i="2"/>
  <c r="I177" i="2"/>
  <c r="H177" i="2"/>
  <c r="G177" i="2"/>
  <c r="J176" i="2"/>
  <c r="I176" i="2"/>
  <c r="H176" i="2"/>
  <c r="G176" i="2"/>
  <c r="J175" i="2"/>
  <c r="I175" i="2"/>
  <c r="H175" i="2"/>
  <c r="G175" i="2"/>
  <c r="J172" i="2"/>
  <c r="I172" i="2"/>
  <c r="H172" i="2"/>
  <c r="G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I151" i="2"/>
  <c r="H151" i="2"/>
  <c r="G151" i="2"/>
  <c r="J150" i="2"/>
  <c r="I150" i="2"/>
  <c r="G150" i="2"/>
  <c r="J149" i="2"/>
  <c r="I149" i="2"/>
  <c r="H149" i="2"/>
  <c r="J148" i="2"/>
  <c r="I148" i="2"/>
  <c r="H148" i="2"/>
  <c r="G148" i="2"/>
  <c r="J147" i="2"/>
  <c r="I147" i="2"/>
  <c r="H147" i="2"/>
  <c r="G147" i="2"/>
  <c r="J145" i="2"/>
  <c r="I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2" i="2"/>
  <c r="K111" i="2"/>
  <c r="K110" i="2"/>
  <c r="K109" i="2"/>
  <c r="K108" i="2"/>
  <c r="K107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69" i="2"/>
  <c r="K68" i="2"/>
  <c r="K67" i="2"/>
  <c r="K66" i="2"/>
  <c r="K65" i="2"/>
  <c r="K64" i="2"/>
  <c r="K63" i="2"/>
  <c r="K62" i="2"/>
  <c r="K61" i="2"/>
  <c r="H60" i="2"/>
  <c r="K60" i="2" s="1"/>
  <c r="G59" i="2"/>
  <c r="K57" i="2"/>
  <c r="K56" i="2"/>
  <c r="K55" i="2"/>
  <c r="K54" i="2"/>
  <c r="K53" i="2"/>
  <c r="J46" i="2"/>
  <c r="J383" i="2" s="1"/>
  <c r="I46" i="2"/>
  <c r="H46" i="2"/>
  <c r="G46" i="2"/>
  <c r="G383" i="2" s="1"/>
  <c r="H45" i="2"/>
  <c r="G45" i="2"/>
  <c r="J44" i="2"/>
  <c r="I44" i="2"/>
  <c r="H44" i="2"/>
  <c r="G44" i="2"/>
  <c r="J43" i="2"/>
  <c r="I43" i="2"/>
  <c r="H43" i="2"/>
  <c r="G43" i="2"/>
  <c r="J42" i="2"/>
  <c r="I42" i="2"/>
  <c r="H42" i="2"/>
  <c r="G42" i="2"/>
  <c r="J41" i="2"/>
  <c r="I41" i="2"/>
  <c r="H41" i="2"/>
  <c r="G41" i="2"/>
  <c r="I39" i="2"/>
  <c r="H39" i="2"/>
  <c r="G39" i="2"/>
  <c r="K38" i="2"/>
  <c r="K37" i="2"/>
  <c r="K36" i="2"/>
  <c r="K35" i="2"/>
  <c r="K34" i="2"/>
  <c r="K32" i="2"/>
  <c r="K31" i="2"/>
  <c r="K30" i="2"/>
  <c r="K29" i="2"/>
  <c r="K26" i="2"/>
  <c r="K25" i="2"/>
  <c r="K24" i="2"/>
  <c r="K23" i="2"/>
  <c r="H379" i="2" l="1"/>
  <c r="J382" i="2"/>
  <c r="K244" i="2"/>
  <c r="I378" i="2"/>
  <c r="G379" i="2"/>
  <c r="G382" i="2"/>
  <c r="G378" i="2"/>
  <c r="H378" i="2"/>
  <c r="J379" i="2"/>
  <c r="H383" i="2"/>
  <c r="K246" i="2"/>
  <c r="H382" i="2"/>
  <c r="I383" i="2"/>
  <c r="J378" i="2"/>
  <c r="M86" i="2"/>
  <c r="M145" i="2" s="1"/>
  <c r="M376" i="2" s="1"/>
  <c r="I379" i="2"/>
  <c r="K151" i="2"/>
  <c r="I382" i="2"/>
  <c r="K324" i="2"/>
  <c r="K45" i="2"/>
  <c r="K39" i="2"/>
  <c r="K248" i="2"/>
  <c r="K269" i="2"/>
  <c r="H380" i="2"/>
  <c r="K179" i="2"/>
  <c r="K272" i="2"/>
  <c r="K42" i="2"/>
  <c r="K359" i="2"/>
  <c r="K212" i="2"/>
  <c r="K175" i="2"/>
  <c r="K178" i="2"/>
  <c r="K327" i="2"/>
  <c r="H145" i="2"/>
  <c r="K147" i="2"/>
  <c r="K273" i="2"/>
  <c r="K358" i="2"/>
  <c r="K326" i="2"/>
  <c r="J380" i="2"/>
  <c r="K208" i="2"/>
  <c r="K177" i="2"/>
  <c r="K211" i="2"/>
  <c r="K325" i="2"/>
  <c r="K46" i="2"/>
  <c r="K148" i="2"/>
  <c r="H150" i="2"/>
  <c r="K150" i="2" s="1"/>
  <c r="J381" i="2"/>
  <c r="K214" i="2"/>
  <c r="K247" i="2"/>
  <c r="K360" i="2"/>
  <c r="K213" i="2"/>
  <c r="G381" i="2"/>
  <c r="K41" i="2"/>
  <c r="I381" i="2"/>
  <c r="K172" i="2"/>
  <c r="I380" i="2"/>
  <c r="K210" i="2"/>
  <c r="K176" i="2"/>
  <c r="K180" i="2"/>
  <c r="K274" i="2"/>
  <c r="K356" i="2"/>
  <c r="K59" i="2"/>
  <c r="K145" i="2" s="1"/>
  <c r="K44" i="2"/>
  <c r="G145" i="2"/>
  <c r="K271" i="2"/>
  <c r="G149" i="2"/>
  <c r="K149" i="2" s="1"/>
  <c r="K43" i="2"/>
  <c r="K378" i="2" l="1"/>
  <c r="K381" i="2"/>
  <c r="K383" i="2"/>
  <c r="K380" i="2"/>
  <c r="K379" i="2"/>
  <c r="M377" i="2"/>
  <c r="K382" i="2"/>
  <c r="I376" i="2"/>
  <c r="J376" i="2"/>
  <c r="H381" i="2"/>
  <c r="H376" i="2" s="1"/>
  <c r="G380" i="2"/>
  <c r="G376" i="2" s="1"/>
  <c r="K376" i="2" l="1"/>
  <c r="M378" i="2" s="1"/>
</calcChain>
</file>

<file path=xl/sharedStrings.xml><?xml version="1.0" encoding="utf-8"?>
<sst xmlns="http://schemas.openxmlformats.org/spreadsheetml/2006/main" count="1366" uniqueCount="677">
  <si>
    <t/>
  </si>
  <si>
    <t>Додаток 1</t>
  </si>
  <si>
    <t>до Комплексної програми по соціальному</t>
  </si>
  <si>
    <t xml:space="preserve">захисту окремих категорій громадян </t>
  </si>
  <si>
    <t>на 2019-2022 роки, затвердженої  рішенням   Бахмутської міської ради від 28.11.2018                           № 6/123-2363  (у  редакції рішення Бахмутської міської ради  від 21.10.2020  № 6/148-3148)</t>
  </si>
  <si>
    <t xml:space="preserve">(Додаток 1 у редакції рішення Бахмутської міської ради              </t>
  </si>
  <si>
    <t>№ з/п</t>
  </si>
  <si>
    <t>Завдання</t>
  </si>
  <si>
    <t>Зміст заходів</t>
  </si>
  <si>
    <t>Строк виконання заходу</t>
  </si>
  <si>
    <t>Виконавці</t>
  </si>
  <si>
    <t>Обсяги фінансування по роках, тис.грн.</t>
  </si>
  <si>
    <t>Очікуваний результат</t>
  </si>
  <si>
    <t>2019 рік</t>
  </si>
  <si>
    <t>2020 рік</t>
  </si>
  <si>
    <t>2021 рік</t>
  </si>
  <si>
    <t>2022 рік</t>
  </si>
  <si>
    <t>Всього</t>
  </si>
  <si>
    <t>1.1.</t>
  </si>
  <si>
    <t>Створення умов поінформованності населення</t>
  </si>
  <si>
    <t>Забезпечення роботи діючих  “Гарячих ліній”, як системи зворотнього  зв’язку між місцевою владою та громадянами в процесі удосконалення питань соціального захисту</t>
  </si>
  <si>
    <t>2019-2022  роки</t>
  </si>
  <si>
    <t>Фінансування не потребує</t>
  </si>
  <si>
    <t xml:space="preserve">Постійна робота 2 «Гарячих ліній» </t>
  </si>
  <si>
    <t>1.2.</t>
  </si>
  <si>
    <t>Сприяння громадським об’єднанням в реалізації їх статутної діяльності</t>
  </si>
  <si>
    <t>УПСЗН</t>
  </si>
  <si>
    <t>Міський бюджет</t>
  </si>
  <si>
    <t xml:space="preserve"> 4 громадських об’єднання</t>
  </si>
  <si>
    <t>Бюджет Бахмутської міської об'єднаної територіальної громади (далі - бюджет Бахмутської міської ОТГ)</t>
  </si>
  <si>
    <t>Бюджет Бахмутської міської територіальної громади (далі - бюджет Бахмутської міської ТГ)</t>
  </si>
  <si>
    <t>1.3.</t>
  </si>
  <si>
    <t>Удосконалення соціального обслуговування населення</t>
  </si>
  <si>
    <t>Забезпечення роботи мобільних офісів  по комплексному наданню соціальної допомоги населенню</t>
  </si>
  <si>
    <t>2019-2022 роки</t>
  </si>
  <si>
    <t>8080 консультацій щорічно</t>
  </si>
  <si>
    <t>Бюджет Бахмутської міської ОТГ</t>
  </si>
  <si>
    <t>Бюджет Бахмутської міської ТГ</t>
  </si>
  <si>
    <t>1.4.</t>
  </si>
  <si>
    <t>Реконструкція будівель для створення соціального центру у форматі «Прозорий офіс» за адресою: м.Бахмут, вул.Перемоги,53</t>
  </si>
  <si>
    <t>2019-2020  роки</t>
  </si>
  <si>
    <t>Державний бюджет</t>
  </si>
  <si>
    <t>підвищення стандартів надання  послуг</t>
  </si>
  <si>
    <t>Обласний бюджет</t>
  </si>
  <si>
    <t>Інші кошти</t>
  </si>
  <si>
    <t>1.5.</t>
  </si>
  <si>
    <t>Виконання вимог чинного законодавства</t>
  </si>
  <si>
    <t>Оплата судових зборів</t>
  </si>
  <si>
    <t>2020-2022 роки</t>
  </si>
  <si>
    <t xml:space="preserve">Бюджет Бахмутської міської ОТГ </t>
  </si>
  <si>
    <t>бюджет Бахмутської міської ТГ</t>
  </si>
  <si>
    <t>бюджет Бахмутської міської ОТГ</t>
  </si>
  <si>
    <t>Розділ II. Фінансова підтримка окремих категорій громадян</t>
  </si>
  <si>
    <t>2.1 Надання матеріальної допомоги</t>
  </si>
  <si>
    <t>Джерела фінансування</t>
  </si>
  <si>
    <t>2.1.1.</t>
  </si>
  <si>
    <t>Покращення матеріального стану найбільш вразливих верств населення</t>
  </si>
  <si>
    <t>Надання матеріальної допомоги малозабезпеченим  громадянам та особам з інвалідністю згідно  постанови Кабінету Міністрів України від 12.04.2017 № 256</t>
  </si>
  <si>
    <t>150 осіб щорічно</t>
  </si>
  <si>
    <t>2.1.2.</t>
  </si>
  <si>
    <t>Фінансова підтримка військовослужбовців, звільнених з строкової служби</t>
  </si>
  <si>
    <t>Надання матеріальної допомоги  військовослужбовцям, звільненим з строкової військової служби згідно постанови Кабінету Міністрів України від 08.04.2015 № 185</t>
  </si>
  <si>
    <t>10 осіб щорічно</t>
  </si>
  <si>
    <t>2.1.3.</t>
  </si>
  <si>
    <t>Додаткова  фінансова підтримка ветеранів війни</t>
  </si>
  <si>
    <t>Виплата одноразової грошової допомоги до 5 травня ветеранам війни згідно Законів України «Про статус ветеранів війни, гарантії їх соціального захисту», «Про жертви нацистських переслідувань»</t>
  </si>
  <si>
    <t>2.1.4.</t>
  </si>
  <si>
    <t>Додаткова фінансова підтримка  постраждалим особам та внутрішньо переміщеним особам</t>
  </si>
  <si>
    <t>52 особи щорічно</t>
  </si>
  <si>
    <t>2.1.5.</t>
  </si>
  <si>
    <t>Додаткова фінансова підтримка громадян, постраждалих внаслідокЧорнобильської катастрофи</t>
  </si>
  <si>
    <t>Виплата матеріальної допомоги постраждалим внаслідок Чорнобильської катастрофи за рахунок субвенції з обласного бюджету</t>
  </si>
  <si>
    <t>158  осіб  щорічно</t>
  </si>
  <si>
    <t>2.1.6.</t>
  </si>
  <si>
    <t xml:space="preserve">2019-2022 роки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</si>
  <si>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520 осіб щорічно</t>
  </si>
  <si>
    <t>20 осіб</t>
  </si>
  <si>
    <t>30 осіб щорічно</t>
  </si>
  <si>
    <t>громадянам, які опинились в скрутних життєвих обставинах</t>
  </si>
  <si>
    <t>2021-2022 роки</t>
  </si>
  <si>
    <t>особам з інвалідністю по слуху на поповнення рахунку мобільного телефону з функцією відеоспілкування</t>
  </si>
  <si>
    <t>184 особи щорічно</t>
  </si>
  <si>
    <t>2.1.7.</t>
  </si>
  <si>
    <t>Сприяння реабілітації осіб з інвалідністю по зору</t>
  </si>
  <si>
    <t xml:space="preserve">Надання матеріальної допомоги особам з інвалідністю по зору 1 та 2 групи на придбання очних протезів </t>
  </si>
  <si>
    <t>4 особи з інвалідністю по зору  щорічно</t>
  </si>
  <si>
    <t>2.1.8.</t>
  </si>
  <si>
    <t>Фінансова підтримка родин, в яких є дитина з інвалідністю</t>
  </si>
  <si>
    <t xml:space="preserve">Надання матеріальної допомоги батькам, які супроводжують дітей з інвалідністю  для проходження медичної або комплексної реабілітації </t>
  </si>
  <si>
    <t>14 осіб щорічно</t>
  </si>
  <si>
    <t>2.1.9.</t>
  </si>
  <si>
    <t>Допомога на поховання</t>
  </si>
  <si>
    <t>Надання матеріальної допомоги на поховання окремих категорій громадян згідно Закону України «Про поховання та похоронну справу»</t>
  </si>
  <si>
    <t xml:space="preserve"> 50 осіб щорічно</t>
  </si>
  <si>
    <t xml:space="preserve">Бюджет Бахмутської міської ТГ </t>
  </si>
  <si>
    <t>2.1.10.</t>
  </si>
  <si>
    <t>Додаткова фінансова підтримка</t>
  </si>
  <si>
    <t>Виплата щомісячної стипендії громадянам похилого віку, яким виповнилось 100 і більше років в розмірі 1000грн.</t>
  </si>
  <si>
    <t>4 особи, яким виповнилося 100 і більше років щорічно</t>
  </si>
  <si>
    <t>2.1.11.</t>
  </si>
  <si>
    <t>Вшанування Почесних громадян міста</t>
  </si>
  <si>
    <t>Надання матеріальної допомоги Почесним громадянам міста Бахмут у розмірі  встановленого законом прожиткового мінімуму на 1 особу  за особистим зверненням</t>
  </si>
  <si>
    <t xml:space="preserve">1 раз на рік 2019-2022 роки </t>
  </si>
  <si>
    <t>2.2.Забезпечення надання компенсаційних виплат та допомог окремим категоріям громадян</t>
  </si>
  <si>
    <t>2.2.1.</t>
  </si>
  <si>
    <t>Соціальна підтримка cім’ям з дітьми</t>
  </si>
  <si>
    <t>2.2.2.</t>
  </si>
  <si>
    <t>Соціальна підтримка  малозабезпечених сімей</t>
  </si>
  <si>
    <t>Надання державної соціальної допомоги малозабезпеченим сім’ям</t>
  </si>
  <si>
    <t>2.2.3.</t>
  </si>
  <si>
    <t>Соціальна підтримка  осіб з інвалідністю та дітей з інвалідністю</t>
  </si>
  <si>
    <t>Надання державної соціальної допомоги особам з інвалідністю з дитинства та дітям з інвалідністю</t>
  </si>
  <si>
    <t>2.2.4.</t>
  </si>
  <si>
    <t>Соціальна підтримка багатодітних сімей</t>
  </si>
  <si>
    <t>Надання допомоги на дітей, які виховуються у багатодітних сім'ях</t>
  </si>
  <si>
    <t>Очікувана середньомісячна кількість отримувачів-290</t>
  </si>
  <si>
    <t>2.2.5.</t>
  </si>
  <si>
    <t>Соціальна підтримка окремих категорій громадян</t>
  </si>
  <si>
    <t>2.2.6.</t>
  </si>
  <si>
    <t>2.2.7.</t>
  </si>
  <si>
    <t>2.2.8.</t>
  </si>
  <si>
    <t>Очікувана середньомісячна кількість отримувачів-20</t>
  </si>
  <si>
    <t>2.2.9.</t>
  </si>
  <si>
    <t>Соціальна підтримка  сімей з дітьми</t>
  </si>
  <si>
    <t>Очікувана середньомісячна кількість отримувачів - 2783</t>
  </si>
  <si>
    <t>2.2.10.</t>
  </si>
  <si>
    <t>Соціальна підтримка  студентів</t>
  </si>
  <si>
    <t>Виплата соціальних стипендій  студентам (курсантам) вищих навчальних закладів</t>
  </si>
  <si>
    <t>2.2.11.</t>
  </si>
  <si>
    <t>Соціальна підтримка  окремих сімей</t>
  </si>
  <si>
    <t>Відшкодування послуги з догляду за дитиною до 3х років «Муніципальна няня»</t>
  </si>
  <si>
    <t>391.9</t>
  </si>
  <si>
    <t>Очікувана середньомісячна кількість отримувачів - 17</t>
  </si>
  <si>
    <t>2.2.12.</t>
  </si>
  <si>
    <t>Соціальна підтримка молодих сімей</t>
  </si>
  <si>
    <t>2021-2022</t>
  </si>
  <si>
    <t>2.2.13.</t>
  </si>
  <si>
    <t>Соціальна підтримка окремих категорій сімей</t>
  </si>
  <si>
    <t>В середньому отримають допомогу  15 сімей</t>
  </si>
  <si>
    <t>2.2.14.</t>
  </si>
  <si>
    <t>Соціальна підтримка внутрішньо переміщених осіб</t>
  </si>
  <si>
    <t>2.2.15.</t>
  </si>
  <si>
    <t>Фінансова підтримка осіб з інвалідністю</t>
  </si>
  <si>
    <t>48 осіб з інвалідністю щорічно</t>
  </si>
  <si>
    <t>2.2.16.</t>
  </si>
  <si>
    <t>Фінансова підтримка ветеранів війни</t>
  </si>
  <si>
    <t>Надання компенсації на тверде паливо та скраплений газ</t>
  </si>
  <si>
    <t>2.2.17.</t>
  </si>
  <si>
    <t>Фінансова підтримка громадян, які постраждали внаслідок Чорнобильської катастрофи</t>
  </si>
  <si>
    <t>Забезпечення компенсаційних виплат громадянам, які постраждали внаслідок Чорнобильської катастрофи</t>
  </si>
  <si>
    <t>2.2.18.</t>
  </si>
  <si>
    <t>Додатковий соціальний захист громадян, які постраждали внаслідок Чорнобильської кататстрофи</t>
  </si>
  <si>
    <t>Виплата грошової компенсації за невикористане санаторно-курортне лікування громадянам, які постраждали внаслідок Чорнобильської катастрофи</t>
  </si>
  <si>
    <t>2.2.19.</t>
  </si>
  <si>
    <t>Підтримка малозабезпечених верств населення</t>
  </si>
  <si>
    <t>Очікувана кількість отримувачів – 16250 сімей щорічно</t>
  </si>
  <si>
    <t>2.2.20.</t>
  </si>
  <si>
    <t>Матеріальна допомога на придбання житла  дітям-сиротам, дітям, позбавленим батьківського піклуванням та особам з їх числа</t>
  </si>
  <si>
    <t>Надання грошової компенсації за належні для отримання житлові приміщення дітям-сиротам та дітям, позбавленим батьківського піклування, та особам з їх числа</t>
  </si>
  <si>
    <t>забезпечення житлом  30 дітей - сиріт, дітей, позбавлених  батьківського піклування та осіб з їх числа</t>
  </si>
  <si>
    <t>2.2.21.</t>
  </si>
  <si>
    <t>Поліпшення житлових умов учасників бойових дій окремих категорій</t>
  </si>
  <si>
    <t>Надання грошової компенсації учасникам бойових дій на території інших держав за належні для отримання житлові приміщення</t>
  </si>
  <si>
    <t>1  особа щорічно</t>
  </si>
  <si>
    <t>2.2.22.</t>
  </si>
  <si>
    <t>Фінансова підтримка соціально незахищених верств населення</t>
  </si>
  <si>
    <t>Забезпечення  надання компенсації на бензин, ремонт, технічне обслуговування автомобілів та  транспортні обслуговування  (Постанова КМУ №228 від14.02.2007)</t>
  </si>
  <si>
    <t>Обласний  бюджет</t>
  </si>
  <si>
    <t>2.2.23.</t>
  </si>
  <si>
    <t>Фінансова підтримка соціально незахищених верств населеня</t>
  </si>
  <si>
    <t>Забезпечення надання компенсаційних виплат громадянам, які постраждали внаслідок Чорнобильської катастрофи (пільгове медичне обслуговування)</t>
  </si>
  <si>
    <t>125 осіб щорічно</t>
  </si>
  <si>
    <t>2.2.24.</t>
  </si>
  <si>
    <t>Забезпечення надання щомісячної допомоги Донецької обласної ради учням професійнотехнічних навчальних закладів і студентам вищих навчальних закладів І-ІV рівнів акредитації з числа дітей-сиріт та дітей, позбавлених батьківського піклування, які перебувають на повному державному утриманні</t>
  </si>
  <si>
    <t>2.3.Компенсація пільгового проїзду окремих категорій  громадян</t>
  </si>
  <si>
    <t>2.3.1.</t>
  </si>
  <si>
    <t>Реалізація права на проїзд пільгової категорії громадян згідно чинного законодавства України</t>
  </si>
  <si>
    <t>Забезпечення надання компенсаційних виплат за пільговий проїзд окремих категорій громадян на залізничному транспорті</t>
  </si>
  <si>
    <t>2.3.2.</t>
  </si>
  <si>
    <t>Забезпечення на дання компенсаційних виплат за пільговий проїзд окремих категорій громадян на електротраспорті</t>
  </si>
  <si>
    <t>2.3.3.</t>
  </si>
  <si>
    <t>Забезпечення надання компенсаційних виплат за пільговий проїзд окремих категорій громадян на  автотранспорті</t>
  </si>
  <si>
    <t>2.3.4.</t>
  </si>
  <si>
    <t>Реалізація права на проїзд пільгової  категорії громадян згідно чинного законодавства</t>
  </si>
  <si>
    <t>Забезпечення надання пільг з послуг  проїзду один раз на рік осіб, постраждалих від аварії на ЧАЕС 1 та 2 категорії</t>
  </si>
  <si>
    <t>2.4.Пільги окремим  категоріям громадян на житлово-комунальні послуги та послуги зв’язку</t>
  </si>
  <si>
    <t>2.4.1.</t>
  </si>
  <si>
    <t>Соціальний захист пільгових категорій громадян</t>
  </si>
  <si>
    <t>Очікувана середньомісячна кількість отримувачів-6229</t>
  </si>
  <si>
    <t>2.4.2.</t>
  </si>
  <si>
    <t>Посилення соціального захисту осіб з інвалідністю по зору 1 та 2 групи та дітей з інвалідністю по зору</t>
  </si>
  <si>
    <t>127 особам по зору 1 та 2 групи</t>
  </si>
  <si>
    <t>2.4.3.</t>
  </si>
  <si>
    <t>Посилення соціального захисту ветеранів війни та осіб з інвалідністю</t>
  </si>
  <si>
    <t>Встановлення квартирних телефонів особам з інвалідністю 1,2 групи</t>
  </si>
  <si>
    <t xml:space="preserve">5 особам з інвалідністю </t>
  </si>
  <si>
    <t>2.4.4.</t>
  </si>
  <si>
    <t>2.4.5.</t>
  </si>
  <si>
    <t>2.4.6.</t>
  </si>
  <si>
    <t xml:space="preserve">Покращення матеріально –побутових умов  </t>
  </si>
  <si>
    <t xml:space="preserve">5 сім’ям </t>
  </si>
  <si>
    <t>2.4.7.</t>
  </si>
  <si>
    <t>Підтримка окремих категорій громадян при сплаті за житловокомунальні послуги</t>
  </si>
  <si>
    <t>2 сім’ ї</t>
  </si>
  <si>
    <t>2.4.8.</t>
  </si>
  <si>
    <t>Додатковий соціальний захист Почесних громадян</t>
  </si>
  <si>
    <t>2 Почесним громадянам</t>
  </si>
  <si>
    <t>РОЗДІЛ III.  Додаткові заходи щодо соціального захисту окремих категорій громадян</t>
  </si>
  <si>
    <t>3.1.</t>
  </si>
  <si>
    <t>Покращення стану здоров’я окремих категорій громадян</t>
  </si>
  <si>
    <t>28 осіб щорічно</t>
  </si>
  <si>
    <t>3.2.</t>
  </si>
  <si>
    <t>25  осіб щорічно</t>
  </si>
  <si>
    <t>3.3.</t>
  </si>
  <si>
    <t>Забезпечення безоплатного поховання осіб з інвалідністю внаслідок війни та учасників бойових дій</t>
  </si>
  <si>
    <t>32 особи щорічно</t>
  </si>
  <si>
    <t>3.4.</t>
  </si>
  <si>
    <t>Додатковий соціальний захист окремих категорій громадян</t>
  </si>
  <si>
    <t>Надання натуральної допомоги у формі продуктових наборів громадянам із числа вразливих верств населення</t>
  </si>
  <si>
    <t>2020-2022</t>
  </si>
  <si>
    <t>540 осіб</t>
  </si>
  <si>
    <t>3.5.</t>
  </si>
  <si>
    <t>Покращення матеріально-побутових умов та надання всебічної допомоги</t>
  </si>
  <si>
    <t>Забезпечення надання пільг з капітального ремонту деяким категоріям осіб, які мають право на відповідну пільгу, згідно постанови Кабінету Міністрів України від 20.05.2009 № 565</t>
  </si>
  <si>
    <t>3 особам щорічно</t>
  </si>
  <si>
    <t>3.6.</t>
  </si>
  <si>
    <t>Посилення соціального захисту осіб, звільнених з місць позбавлення волі</t>
  </si>
  <si>
    <t>Надання допомоги в оформленні паспортів особам , звільненим з місць позбавлення волі та бездомним громадянам</t>
  </si>
  <si>
    <t>6 особам щорічно</t>
  </si>
  <si>
    <t>3.7.</t>
  </si>
  <si>
    <t>Запобігання переохолодженню громадян в осінньо-зимовий період</t>
  </si>
  <si>
    <t>2019-2022 роки листопад березень</t>
  </si>
  <si>
    <t>2 пункти обігріву</t>
  </si>
  <si>
    <t>інші кошти</t>
  </si>
  <si>
    <t>3.8.</t>
  </si>
  <si>
    <t>Додаткова підтримка громадян похилого віку та осіб з інвалідністю, які знаходяться на обслуговуванні в територіальному центрі</t>
  </si>
  <si>
    <t>Сприяння пошуку та залученню фінансових та інших ресурсів з різних джерел, необхідних для надання соціальних послуг на рівні громади</t>
  </si>
  <si>
    <t>Територіальний центр, суб'єкти господарювання</t>
  </si>
  <si>
    <t>надання соціальних послуг 1870 особам</t>
  </si>
  <si>
    <t>Розділ IV. Додаткові заходи щодо соціального захисту учасників Революції Гідності, учасників антитерористичної операції (операції об’єднаних сил)  та членів сімей загиблих учасників антитерористичної  операції (операції об’єднаних сил)</t>
  </si>
  <si>
    <t>4.1.</t>
  </si>
  <si>
    <t>Оздоровлення учасників  АТО/ООС, Революції Гідності</t>
  </si>
  <si>
    <t xml:space="preserve"> 11  учасників АТО/ООС щорічно</t>
  </si>
  <si>
    <t>4.2.</t>
  </si>
  <si>
    <t>Психологічна реабілітація учасників Революції Гідності, учасників АТО/ООС</t>
  </si>
  <si>
    <t>30 учасників АТО/ООС щорічно</t>
  </si>
  <si>
    <t>4.3.</t>
  </si>
  <si>
    <t>Виплата грошової допомоги відповідно до Порядку призначення та виплати грошової допомоги в разі загибелі (смерті) або інвалідності деяких категорій осіб відповідно до Закону України "Про статус ветеранів війни, гарантіях їх соціального захисту", затвердженого постановою Кабінету Міністрів України від 29.04.2016 №336</t>
  </si>
  <si>
    <t>1 ветеран війни щорічно</t>
  </si>
  <si>
    <t>4.4.</t>
  </si>
  <si>
    <t>Додаткова фінансова підтримка учасників Революції Гідності, учасників АТО/ООС та членів сімей загиблих учасників АТО/ООС</t>
  </si>
  <si>
    <t>4.5.</t>
  </si>
  <si>
    <t>Професійна адаптація учасників Революції Гідності, учасників АТО/ООС</t>
  </si>
  <si>
    <t>4.6.</t>
  </si>
  <si>
    <t>Надання одноразової матеріальної допомоги особам з інвалідністю внаслідок війни з числа учасників Революції Гідності, учасників АТО/ООС та членам сімей загиблих учасників АТО/ООС</t>
  </si>
  <si>
    <t>39 учасників АТО/ООС щорічно</t>
  </si>
  <si>
    <t>4.7.</t>
  </si>
  <si>
    <t>Додаткова підтримка при сплаті за житлово комунальні послуги</t>
  </si>
  <si>
    <t xml:space="preserve">Надання додаткової 50 % знижки  до пільг, передбачених діючим законодавством України, за житлово комунальні послуги членам сімей загиблих учасників Революції Гідності, учасників  АТО/ООС в межах соціальних норм користування </t>
  </si>
  <si>
    <t>4.8.</t>
  </si>
  <si>
    <t>Покращення   матеріального стану</t>
  </si>
  <si>
    <t xml:space="preserve">40 учасників АТО/ООС </t>
  </si>
  <si>
    <t>4.9.</t>
  </si>
  <si>
    <t>7 сімей щорічно</t>
  </si>
  <si>
    <t>4.10.</t>
  </si>
  <si>
    <t>Посилення соціального захисту</t>
  </si>
  <si>
    <t>Забезпечення безоплатним харчуванням дітей в закладах дошкільної освіти, учнів закладів загальної середньої освіти Бахмутської  міської ради, один з батьків яких загинув  в ході АТО/ООС під час захисту незалежності, суверенітету та територіальної цілісності України або в результаті участі в Революції Гідності</t>
  </si>
  <si>
    <t>Управління освіти Бахмутської міської ради (далі - Управління освіти)</t>
  </si>
  <si>
    <t>3 дитини  щорічно</t>
  </si>
  <si>
    <t>4.11.</t>
  </si>
  <si>
    <t>Посилення соціального захисту та підтримки членів сімей загиблих учасників бойових дій</t>
  </si>
  <si>
    <t xml:space="preserve">Проведення безкоштовного виготовлення та спорудження надгробків загиблим/померлим учасникам АТО/ООС,одиноким  батькам загиблих/померлих учасників АТО/ООС,одиноким  батькам загиблих/померлих учасників бойових дій на території інших  держав  згідно Порядку,затвердженому рішенням  виконкому Бахмутської міської ради </t>
  </si>
  <si>
    <t>5 осіб</t>
  </si>
  <si>
    <t>4.12.</t>
  </si>
  <si>
    <t xml:space="preserve">Надання компенсації вартості самостійно споруджених надгробків родинам загиблих учасників АТО/ООС, які перебувають на обліку в Управлінні праці та соціального захисту населення Бахмутської міської ради та встановили надгробки загиблим родичам за власні кошти  </t>
  </si>
  <si>
    <t>3 родини</t>
  </si>
  <si>
    <t>4.13.</t>
  </si>
  <si>
    <t xml:space="preserve">Посилення соціальної підтримки осіб з інвалідністю, які захищали незалежність, суверенітет та територіальну цілісність України </t>
  </si>
  <si>
    <t>Надання одноразової соціальної матеріальної допомоги особам з інвалідністю 1 та 2 групи внаслідок війни, які захищали незалежність, суверенітет та територіальну цілісністьУкраїни, для придбання житла (квартири)</t>
  </si>
  <si>
    <t>1 особа</t>
  </si>
  <si>
    <t>РОЗДІЛV.Створення умов для відпочинку та досугу</t>
  </si>
  <si>
    <t>5.1.</t>
  </si>
  <si>
    <t>Відзначення пам’ятних дат та подій</t>
  </si>
  <si>
    <t>5.2.</t>
  </si>
  <si>
    <t>Вшанування  ветеранів  війни, старожилів міста та інших громадян  пільгових категорій</t>
  </si>
  <si>
    <t>5.3.</t>
  </si>
  <si>
    <t>Поздоровлення окремих категорій громадян</t>
  </si>
  <si>
    <t>400 осіб щорічно</t>
  </si>
  <si>
    <t>5.4.</t>
  </si>
  <si>
    <t>Відзначення   пам’ятних  дат  та подій</t>
  </si>
  <si>
    <t>5 міських заходів</t>
  </si>
  <si>
    <t>5.5.</t>
  </si>
  <si>
    <t>Організація дозвілля</t>
  </si>
  <si>
    <t>Організація поздоровлення  дітей – сиріт та дітей, позбавлених батьківського піклування, які виховуються в прийомних сім’ях, з Міжнародним Днем захисту дітей, Днем Святого Миколая</t>
  </si>
  <si>
    <t>БМЦСС</t>
  </si>
  <si>
    <t xml:space="preserve">50 дітей  </t>
  </si>
  <si>
    <t>5.6.</t>
  </si>
  <si>
    <t>Організація дозвілля дітей пільгових категорій</t>
  </si>
  <si>
    <t>Організація проведення заходів для дітей з інвалідністю дошкільного та шкільного віку, присвячених Міжнародному дню людей з інвалідністю, які відвідують дитячий клуб «Промінчик»</t>
  </si>
  <si>
    <t xml:space="preserve"> 25 дітей щорічно</t>
  </si>
  <si>
    <t>5.7.</t>
  </si>
  <si>
    <t>900  дітей щорічно</t>
  </si>
  <si>
    <t>5.8.</t>
  </si>
  <si>
    <t>Організація вручення подарунків  дітям сиротам, дітям, позбавленим батьківського піклування, дітям з особливими освітніми потребами, які навчаються в закладах загальної середньої освіти Бахмутської міської ради та вихованцям  дошкільного навчального закладу компенсуючого типу, дитячого садку № 24 «Сонечко»</t>
  </si>
  <si>
    <t>Управління освіти</t>
  </si>
  <si>
    <t xml:space="preserve"> 192 дитини щорічно</t>
  </si>
  <si>
    <t>РОЗДІЛ VI.  Організація оздоровлення та відпочинку дітей</t>
  </si>
  <si>
    <t>6.1.</t>
  </si>
  <si>
    <t>Покращення стану здоров' я дітей</t>
  </si>
  <si>
    <t>Організація оздоровлення дітей, які потребують особливої соціальної уваги та підтримки</t>
  </si>
  <si>
    <t>червень-серпень 2020-2022 року</t>
  </si>
  <si>
    <t>6.2.</t>
  </si>
  <si>
    <t>Організація оздоровлення дітей, які  виховуються  в сім ях з дітьми, з частковим відшкодуванням вартості путівок</t>
  </si>
  <si>
    <t xml:space="preserve">Інші кошти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</si>
  <si>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6.3.</t>
  </si>
  <si>
    <t>Надання транспортних послуг</t>
  </si>
  <si>
    <t>Організація перевезення дітей,які потребують особливої  соціальної уваги та підтримки, до дитячих закладів оздоровлення та відпочинку Донецької області (оренда транспорту)</t>
  </si>
  <si>
    <t>6.4.</t>
  </si>
  <si>
    <t>Сприяння направленню дітей, які потребують соціальної уваги та підтримки, з метою оздоровлення та відпочинку у  ДП «Український дитячий центр «Молода гвардія»  та УДЦ «Артек»</t>
  </si>
  <si>
    <t>36 дітей щорічно</t>
  </si>
  <si>
    <t>6.5.</t>
  </si>
  <si>
    <t>Сприяння  наданню якісних оздоровчих послуг</t>
  </si>
  <si>
    <t>Вивчення рівня надання оздоровчих послуг дитячими оздоровчими закладами всіх типів</t>
  </si>
  <si>
    <t>підвищення якості оздоровчих послуг</t>
  </si>
  <si>
    <t>6.6.</t>
  </si>
  <si>
    <t>Вивчення потреби в оздоровленні дітей</t>
  </si>
  <si>
    <t>Моніторинг оздоровлення дітей, створення єдиного електронного реєстру дітей, які потребують особливої соціальної уваги та підтримки</t>
  </si>
  <si>
    <t>6.7.</t>
  </si>
  <si>
    <t>Сприяння  поінформованості населення</t>
  </si>
  <si>
    <t xml:space="preserve">                                                   </t>
  </si>
  <si>
    <t>6.8.</t>
  </si>
  <si>
    <t>Попередження негативних проявів у дітей</t>
  </si>
  <si>
    <t>Надання консультаційної, психолого-педагогічної, інформаційної, соціально-медичної допомоги дітям  з метою пропаганди здорового способу життя та попередження негативних проявів у підлітковому та молодіжному середовищі у дитячих позаміських закладах оздоровлення та відпочинку, які розташовані на території   Бахмутської міської територіальної громади</t>
  </si>
  <si>
    <t>БМЦСС, Управління охорони здоров'я</t>
  </si>
  <si>
    <t>Пропаганда здорового способу життя</t>
  </si>
  <si>
    <t>6.9.</t>
  </si>
  <si>
    <t>Інформування населення</t>
  </si>
  <si>
    <t>Висвітлення в засобах масової інформації про порядок оздоровлення дітей, які мешкають на території Бахмутської міської територіальної громади</t>
  </si>
  <si>
    <t>Поінформованість батьків</t>
  </si>
  <si>
    <t>РОЗДІЛ  VII. Організація надання соціальних послуг</t>
  </si>
  <si>
    <t>Джерело фінансування</t>
  </si>
  <si>
    <t>7.1</t>
  </si>
  <si>
    <t>Розвиток та оптимізація системи надання соціальних послуг в Бахмутській міській територіальній громаді</t>
  </si>
  <si>
    <t>Визначення потреб населення Бахмутської міської територіальної громади в соціальних послугах, шляхом проведення збору необхідних даних, обробки, узагальнення та аналізу отриманих даних.</t>
  </si>
  <si>
    <t>лютий 2021 року, лютий 2022 року</t>
  </si>
  <si>
    <t>визначення пріоритетних напрямків розвитку системи надання соціальних послуг</t>
  </si>
  <si>
    <t>Планування заходів щодо організації надання соціальних послуг мешканцям Бахмутської міської територіальної громади</t>
  </si>
  <si>
    <t>березень 2021 року, березень 2022 року</t>
  </si>
  <si>
    <t>надання якісних соціальних послуг в громаді з урахуванням потреб населення громади</t>
  </si>
  <si>
    <t>Інформування населення про перелік соціальних послуг які надаються в громаді,  їх зміст та порядок надання</t>
  </si>
  <si>
    <t xml:space="preserve"> 2021-2022 роки</t>
  </si>
  <si>
    <t>підвищення поінформованості населення Бахмутської міської ОТГ щодо надання соціальних послуг</t>
  </si>
  <si>
    <t>Здійснення моніторингу та оцінки якості соціальних послуг, що надаються в громаді</t>
  </si>
  <si>
    <t>підвищення якості соціальних послуг, що надаються в громаді, забезпечення зворотнього зв'язку із отримувачами соціальних послуг</t>
  </si>
  <si>
    <t>Ведення Реєстру надавачів та отримувачів соціальних послуг в Бахмутській міській територіальній громаді на місцевому рівні</t>
  </si>
  <si>
    <t>облік надавачів та отримувачів соціальних послуг в громаді, покращення координації діяльності в системі надання соціальних послуг</t>
  </si>
  <si>
    <t>7.2.</t>
  </si>
  <si>
    <t>7.3.</t>
  </si>
  <si>
    <t>Створення умов для підтримки осіб з інвалідністю</t>
  </si>
  <si>
    <t xml:space="preserve">Робота “Соціального таксі” по пільговому перевезенню осіб з інвалідністю  </t>
  </si>
  <si>
    <t xml:space="preserve">Інші кошти </t>
  </si>
  <si>
    <t>800  послуг</t>
  </si>
  <si>
    <t>7.4.</t>
  </si>
  <si>
    <t>Запровадження соціальної послуги переклад жестовою мовою</t>
  </si>
  <si>
    <t>Організація надання соціальної послуги перекладу жестовою мовою (у т.ч. з використанням знакових систем) та словесною мовою під час відвідування особами з інвалідністю із порушеннями слуху органів державної влади та місцевого самоврядування, установ, організацій і закладів, при купівлі товарів, робіт і послуг</t>
  </si>
  <si>
    <t>2021-2022роки</t>
  </si>
  <si>
    <t>Територіальний центр</t>
  </si>
  <si>
    <t>154 особи з інвалідністю з порушенням слуху</t>
  </si>
  <si>
    <t>7.5.</t>
  </si>
  <si>
    <t>Запровадження соціальної послуги фізичного супроводу осіб з інвалідністю, які мають порушення опорно-рухового апарату та пересуваються на кріслах колісних, порушення зору</t>
  </si>
  <si>
    <t>Організація надання допомоги при переміщенні у громадських місцях і транспорті особам з інвалідністю, які мають порушення опорно-рухового апарату, органів зору для відвідування органів державної влади та місцевого самоврядування, установ, організацій і закладів, при купівлі товарів, робіт і послуг, у тому числі заповнення бланків, написання заяв, читання інформації під час такого відвідування</t>
  </si>
  <si>
    <t>226 осіб, які мають порушення опорно-рухового апарату та пересуваються на кріслах колісних; 154 особи з інвалідністю 1 та 2 групи з ураженням органів зору</t>
  </si>
  <si>
    <t>7.6.</t>
  </si>
  <si>
    <t>Інтегрування нових соціальних послуг для сімей з дітьми в громаді на базі Бахмутського міського ЦСС</t>
  </si>
  <si>
    <t>Запровадження нових соціальних послуг для сімей з дітьми:</t>
  </si>
  <si>
    <t>7.6.1.</t>
  </si>
  <si>
    <t>Підвищення рівня батьківського потенціалу та компетентності</t>
  </si>
  <si>
    <r>
      <rPr>
        <b/>
        <sz val="13"/>
        <rFont val="Times New Roman"/>
        <family val="1"/>
        <charset val="204"/>
      </rPr>
      <t>«Батьківський клуб»</t>
    </r>
    <r>
      <rPr>
        <sz val="13"/>
        <rFont val="Times New Roman"/>
        <family val="1"/>
        <charset val="204"/>
      </rPr>
      <t xml:space="preserve"> (навчання батьків/опікунів/піклувальників, підвищення рівня батьківської компетентності);</t>
    </r>
  </si>
  <si>
    <t>150 сімей</t>
  </si>
  <si>
    <t>7.6.2.</t>
  </si>
  <si>
    <t>Надання соціальної та психологічної допомоги дітям-сиротам, дітям, позбавленим батьківського піклування та особам з їх числа, неповнолітнім матерям</t>
  </si>
  <si>
    <r>
      <t xml:space="preserve"> </t>
    </r>
    <r>
      <rPr>
        <b/>
        <sz val="13"/>
        <rFont val="Times New Roman"/>
        <family val="1"/>
        <charset val="204"/>
      </rPr>
      <t>«Ти не один»</t>
    </r>
    <r>
      <rPr>
        <sz val="13"/>
        <rFont val="Times New Roman"/>
        <family val="1"/>
        <charset val="204"/>
      </rPr>
      <t xml:space="preserve"> (адаптація дітей – сиріт, дітей, позбавлених батьківського піклування та осіб з їх числа, неповнолітніх матерів до самостійного життя)</t>
    </r>
  </si>
  <si>
    <t>25 осіб</t>
  </si>
  <si>
    <t>7.6.3.</t>
  </si>
  <si>
    <t>Надання допомоги у врегулюванні конфліктів/спору шляхом індивідуальної роботи з конфліктуючими сторонами</t>
  </si>
  <si>
    <r>
      <t xml:space="preserve"> </t>
    </r>
    <r>
      <rPr>
        <b/>
        <sz val="13"/>
        <rFont val="Times New Roman"/>
        <family val="1"/>
        <charset val="204"/>
      </rPr>
      <t>«Медіація»</t>
    </r>
    <r>
      <rPr>
        <sz val="13"/>
        <rFont val="Times New Roman"/>
        <family val="1"/>
        <charset val="204"/>
      </rPr>
      <t xml:space="preserve"> (посередництво у врегулюванні конфліктів/спору)</t>
    </r>
  </si>
  <si>
    <t>7 сімей</t>
  </si>
  <si>
    <t>7.6.4.</t>
  </si>
  <si>
    <t xml:space="preserve">Створення умов тимчасового перебування дітей </t>
  </si>
  <si>
    <r>
      <t xml:space="preserve"> </t>
    </r>
    <r>
      <rPr>
        <b/>
        <sz val="13"/>
        <rFont val="Times New Roman"/>
        <family val="1"/>
        <charset val="204"/>
      </rPr>
      <t>«Няня на годину»</t>
    </r>
    <r>
      <rPr>
        <sz val="13"/>
        <rFont val="Times New Roman"/>
        <family val="1"/>
        <charset val="204"/>
      </rPr>
      <t xml:space="preserve"> тимчасовий денний догляд (для сімей ВПО, СЖО та сімей, які виховують дитину з інвалідністю)</t>
    </r>
  </si>
  <si>
    <t>30 сімей</t>
  </si>
  <si>
    <t>7.6.5.</t>
  </si>
  <si>
    <t>Створення умов для ознайомлення дітей з навколишнім світом та їх сенсорного розвитку</t>
  </si>
  <si>
    <r>
      <t xml:space="preserve">Клуб </t>
    </r>
    <r>
      <rPr>
        <b/>
        <sz val="13"/>
        <rFont val="Times New Roman"/>
        <family val="1"/>
        <charset val="204"/>
      </rPr>
      <t>«Промінчик»</t>
    </r>
    <r>
      <rPr>
        <sz val="13"/>
        <rFont val="Times New Roman"/>
        <family val="1"/>
        <charset val="204"/>
      </rPr>
      <t xml:space="preserve"> тимчасовий денний догляд (дозвілля та розвиток дітей з особливими потребами)</t>
    </r>
  </si>
  <si>
    <t>15 дітей</t>
  </si>
  <si>
    <t>7.6.6.</t>
  </si>
  <si>
    <t>Надання гуманітарної допомоги мешканцям громади, які опинились в складних життєвих обставинах</t>
  </si>
  <si>
    <r>
      <t xml:space="preserve"> </t>
    </r>
    <r>
      <rPr>
        <b/>
        <sz val="13"/>
        <rFont val="Times New Roman"/>
        <family val="1"/>
        <charset val="204"/>
      </rPr>
      <t>«Соціальна шафа»</t>
    </r>
    <r>
      <rPr>
        <sz val="13"/>
        <rFont val="Times New Roman"/>
        <family val="1"/>
        <charset val="204"/>
      </rPr>
      <t xml:space="preserve"> (надання гуманітарної допомоги особам/сім’ям одягом, взуттям, іграшками, тощо)</t>
    </r>
  </si>
  <si>
    <t xml:space="preserve"> 240 сімей/осіб. </t>
  </si>
  <si>
    <t>7.6.7.</t>
  </si>
  <si>
    <t>Надання первинної психологічної допомоги сім'ям, які опинились в складних життєвих обставинах</t>
  </si>
  <si>
    <r>
      <t xml:space="preserve"> </t>
    </r>
    <r>
      <rPr>
        <b/>
        <sz val="13"/>
        <rFont val="Times New Roman"/>
        <family val="1"/>
        <charset val="204"/>
      </rPr>
      <t>«Психологічна підтримка/психологічне розвантаження</t>
    </r>
    <r>
      <rPr>
        <sz val="13"/>
        <rFont val="Times New Roman"/>
        <family val="1"/>
        <charset val="204"/>
      </rPr>
      <t xml:space="preserve"> (психологічна та корекційна робота з сім’ями та дітьми)</t>
    </r>
  </si>
  <si>
    <t>7.6.8.</t>
  </si>
  <si>
    <t>Організація надання базової соціальної послуги догляду та виховання дітей в умовах, наближених до сімейних</t>
  </si>
  <si>
    <r>
      <t xml:space="preserve"> Послуга </t>
    </r>
    <r>
      <rPr>
        <b/>
        <sz val="13"/>
        <rFont val="Times New Roman"/>
        <family val="1"/>
        <charset val="204"/>
      </rPr>
      <t>«Патронат над дитиною»</t>
    </r>
    <r>
      <rPr>
        <sz val="13"/>
        <rFont val="Times New Roman"/>
        <family val="1"/>
        <charset val="204"/>
      </rPr>
      <t xml:space="preserve"> (комплексна послуга, що передбачає тимчасовий догляд, виховання та реабілітацію дитини в сім'ї патронатного вихователя)</t>
    </r>
  </si>
  <si>
    <t>2 дитини</t>
  </si>
  <si>
    <t>7.7.</t>
  </si>
  <si>
    <t xml:space="preserve">Забезпечення допомоги особам, які постраждали від домашнього насильства та/або насильства за ознакою статі </t>
  </si>
  <si>
    <t>10 сімей/осіб</t>
  </si>
  <si>
    <t>30 сімей/осіб</t>
  </si>
  <si>
    <t>7.8.</t>
  </si>
  <si>
    <t>Створення умов активного та безпечного  відпочинку для дітей з інвалідністю</t>
  </si>
  <si>
    <t>Облаштування дитячого інклюзивного майданчику для дітей з інвалідністю на території Бахмутського міського центру соціальних служб за адресою: м.Бахмут, вул.О.Сибірцева,190</t>
  </si>
  <si>
    <t>протягом    2021 року</t>
  </si>
  <si>
    <t>Облаштування 1 майданчику</t>
  </si>
  <si>
    <t>7.9.</t>
  </si>
  <si>
    <t>Надання соціальної послуги з перевезення спецавтотранспортом осіб з інвалідністю та дітей з інвалідністю, які мають порушення опорно-рухового апарату та інших людей з обмеженими фізичними можливостями</t>
  </si>
  <si>
    <t>Організація роботи по наданню соціальної послуги з перевезення спецавтотранспортом осіб з інвалідністю та дітей з інвалідністю, які мають порушення опорно-рухового апарату (послуга "Соціальне таксі") :</t>
  </si>
  <si>
    <t>226 осіб, які мають порушення опорно-рухового апарату та пересуваються на кріслах колісних</t>
  </si>
  <si>
    <t>7.9.1.</t>
  </si>
  <si>
    <t>Проведення тендерної процедури  закупівлі послуги  з перевезення осіб з обмеженими фізичними можливостями</t>
  </si>
  <si>
    <t xml:space="preserve"> територіальний центр</t>
  </si>
  <si>
    <t>РОЗДІЛ  VIII. Заходи з реалізації  Конвенції про права осіб з інвалідністю</t>
  </si>
  <si>
    <t>8.1.</t>
  </si>
  <si>
    <t>Створення умов поінформованості осіб з інвалідністю</t>
  </si>
  <si>
    <t>Надання всебічної  консультативної допомоги особам з інвалідністю з питань соціального захисту,надання пільг, медичних послуг, забезпечення технічними та іншими засобами реабілітації, працевлаштування відповідно діючого законодавства України на особистих прийомах, через засоби масової інформації</t>
  </si>
  <si>
    <t>7000 консультацій, 12 публікацій в ЗМІ щорічно</t>
  </si>
  <si>
    <t>8.2.</t>
  </si>
  <si>
    <t>Формування банку даних осіб з інвалідністю та дітей з інвалідністю</t>
  </si>
  <si>
    <t>Збір даних про осіб з інвалідністю із зазначенням віку, статі, класифікації захворювання, про чисельність дітей з інвалідністю, які не зараховані до загальноосвітніх навчальних закладів.</t>
  </si>
  <si>
    <t>Управління охорони здоров'я</t>
  </si>
  <si>
    <t>Статистичний облік осіб з інвалідністю</t>
  </si>
  <si>
    <t>8.3.</t>
  </si>
  <si>
    <t>Своєчасне виявлення важких захворювань у новонароджених</t>
  </si>
  <si>
    <t>Забезпечення організації загальнодоступного скринінгу новонароджених з метою ранього виявлення важких захворювань (фенілкетонурії,гіпотеріозу, муковісцидозу та інш.)</t>
  </si>
  <si>
    <t>8.4.</t>
  </si>
  <si>
    <t>Організація доступної медичної допомоги особам з інвалідністю</t>
  </si>
  <si>
    <t>Надання  спеціальної медичної допомоги  особам  з інвалідністю</t>
  </si>
  <si>
    <t>8.5.</t>
  </si>
  <si>
    <t>Реабілітація осіб з інвалідністю</t>
  </si>
  <si>
    <t>Забезпечення осіб з інвалідністю, дітей з інвалідністю, окремих категорій громадян технічними та іншими засобами реабілітації, протезноортопедичними виробами, засобами медичного призначення</t>
  </si>
  <si>
    <t>Із розрахунку 2543 одиниці виробів щорічно</t>
  </si>
  <si>
    <t>8.6.</t>
  </si>
  <si>
    <t>Створення умов для навчання дітей  з інвалідністю</t>
  </si>
  <si>
    <t>Здійснення щорічного  аналізу кількісного складу дітей, які потребують корекції фізичного та(або) розумового розвитку, за нозологіями, для визначення оптимальних програм навчання</t>
  </si>
  <si>
    <t>Сприяння визначенню оптимальних програм навчання 100 дітям з інвалідністю</t>
  </si>
  <si>
    <t>8.7.</t>
  </si>
  <si>
    <t>Створення умов навчання дітей з інвалідністю</t>
  </si>
  <si>
    <t>Організація  навчання дітей з інвалідністю у загальноосвітніх навчальних закладах в інклюзивних групах (класах)</t>
  </si>
  <si>
    <t>8.8.</t>
  </si>
  <si>
    <t>Визначення особливих освітніх потреб дитини</t>
  </si>
  <si>
    <t>Проведення комплексної оцінки з метою визначення особливих освітніх потреб дитини (оцінки фізичного, мовного, когнітивного розвитку, розвитку емоційно-вольової сфери та навчальної діяльності), розробка рекомендацій по програмі навчання та надання психолого-педагогічної допомоги дітям з особливими освітніми потребами</t>
  </si>
  <si>
    <t>комунальна  установа «Інклюзивно-ресурсний центр м.Бахмут»</t>
  </si>
  <si>
    <t>30 дітей щорічно</t>
  </si>
  <si>
    <t>8.9.</t>
  </si>
  <si>
    <t>Реабілітація дітей з інвалідністю</t>
  </si>
  <si>
    <t>8.10.</t>
  </si>
  <si>
    <t>Організація надання комплексу реабілітаційних послуг дітям з інвалідністю, які проживають на території Бахмутської міської територіальної громади в Комунальній установі "Бахмутський районний центр комплексної реабілітації дітей з інвалідністю"</t>
  </si>
  <si>
    <t>20 дітей щорічно</t>
  </si>
  <si>
    <t>8.11.</t>
  </si>
  <si>
    <t>Професійна адаптація осіб з інвалідністю</t>
  </si>
  <si>
    <t>Направлення осіб з інвалідністю  в Донбаський міжрегіональний центр професійної реабілітації осіб з інвалідністю</t>
  </si>
  <si>
    <t>2 особи щорічно</t>
  </si>
  <si>
    <t>8.12.</t>
  </si>
  <si>
    <t>Поінформованість роботодавців</t>
  </si>
  <si>
    <t>Підтримування в актуальному стані банку резюме осіб з інвалідністю</t>
  </si>
  <si>
    <t>Бахмутський міський центр зайнятості</t>
  </si>
  <si>
    <t>130 резюме</t>
  </si>
  <si>
    <t>8.13.</t>
  </si>
  <si>
    <t>Надання допомоги особам з інвалідністю у вирішенні питань професійної реабілітації та працевлаштування</t>
  </si>
  <si>
    <t>Забезпечення проведення інформаційних семінарів, учбових тренінгів для осіб з інвалідністю, надання індивідуальних та групових профорієнтаційних послуг, у тому числі з використанням автоматизованого робочого місця "Профконсультант"</t>
  </si>
  <si>
    <t>8.14.</t>
  </si>
  <si>
    <t>Сприяння працевлаштуванню осіб з інвалідністю</t>
  </si>
  <si>
    <t>Направлення на професійне навчання осіб з інвалідністю, у тому числі безпосередньо на робочому місці під замовлення  роботодавців</t>
  </si>
  <si>
    <t>8.15.</t>
  </si>
  <si>
    <t>Забезпечення організації навчання безробітних осіб з інвалідністю  основам підприємницької діяльності</t>
  </si>
  <si>
    <t>8.16.</t>
  </si>
  <si>
    <t>Допомога в працевлаштуванні осіб з інвалідністю</t>
  </si>
  <si>
    <t>Сприяння працевлаштуванню осіб з інвалідністю, які потребують соціального захисту і не здатні на рівних умовах конкурувати на ринку праці</t>
  </si>
  <si>
    <t>8.17.</t>
  </si>
  <si>
    <t>Сприяння задоволенню потреб в інформаційному просторі осіб з інвалідністю</t>
  </si>
  <si>
    <t>Надання бібліотечних послуг на дому особам з інвалідністю</t>
  </si>
  <si>
    <t>бібліотеки центральної бібліотечної системи (далі - бібліотеки ЦБС)</t>
  </si>
  <si>
    <t>8.18.</t>
  </si>
  <si>
    <t>Забезпечення вільного доступу читачів, які мають інвалідність до ресурсів мережі Інтернет на безкоштовній основі</t>
  </si>
  <si>
    <t>Управління культури Бахмутської міської ради, бібліотеки ЦБС</t>
  </si>
  <si>
    <t>8.19.</t>
  </si>
  <si>
    <t>Організація дозвілля та культурного розвитку осіб та дітей з інвалідністю</t>
  </si>
  <si>
    <t>Створення умов для широкого залучення осіб та дітей з інвалідністю до містецької, творчої та спортивної діяльності</t>
  </si>
  <si>
    <t>Управління культури, Управління фізичної культури і спорту Бахмутської міської ради</t>
  </si>
  <si>
    <t>8.20.</t>
  </si>
  <si>
    <t>Забезпечення вільного пересування осіб з інвалідністю</t>
  </si>
  <si>
    <t>Забезпечення виконання заходів в рамках Програми по забезпеченню безперешкодного доступу осіб з обмеженими фізичними можливостями та інших маломобільних груп населення до об'єктів соціальної та інженерно-транспортної інфраструктури на території Бахмутської міської  територіальної громади на 2019-2023 зі змінами</t>
  </si>
  <si>
    <t>Управління муніціпального розвитку Бахмутської міської ради</t>
  </si>
  <si>
    <t>Облаштування 5 пандусів, 25 зїздів на тротур щорічно</t>
  </si>
  <si>
    <t>Начальник   Управління</t>
  </si>
  <si>
    <t xml:space="preserve">Бахмутської  міської ради </t>
  </si>
  <si>
    <t>Секретар Бахмутської міської ради</t>
  </si>
  <si>
    <t>Надання фінансової підтримки громадським об’єднанням осіб з інвалідністю і ветеранів</t>
  </si>
  <si>
    <t>УСЗН</t>
  </si>
  <si>
    <t>150 позовних заяв</t>
  </si>
  <si>
    <t xml:space="preserve">кількість ліцензійних програм -- 98; кількість програмних комплексів -1 </t>
  </si>
  <si>
    <t>Бюджет Бахмутської ТГ</t>
  </si>
  <si>
    <t>2 особи</t>
  </si>
  <si>
    <t>30 осіб  щорічно</t>
  </si>
  <si>
    <t xml:space="preserve"> 3 Почесних громадянина</t>
  </si>
  <si>
    <t>Очікувана середньомісячна кількість осіб – 25</t>
  </si>
  <si>
    <t>Очікувана середньомісячна кількість отримувачів -555</t>
  </si>
  <si>
    <t>Очікувана середньомісячна кількість отримувачів-1375</t>
  </si>
  <si>
    <t>Очікувана середньомісячна кількість отримувачів- 970</t>
  </si>
  <si>
    <t>Надання тимчасової державної допомоги дітям, батьки яких ухиляються від сплати аліментів, не мають можливості утримувати  дитину або місце проживання їх невідоме</t>
  </si>
  <si>
    <t>Очікувана середньомісячна кількість отримувачів-74</t>
  </si>
  <si>
    <t>Очікувана середньомісячна кількість отримувачів- 68</t>
  </si>
  <si>
    <t>Надання  державної допомоги сім’ям з дітьми , передбаченої законодавством</t>
  </si>
  <si>
    <t>235 осіб щорічно</t>
  </si>
  <si>
    <t>Очікувана середньомісячна кількість отримувачів - 46 осіб</t>
  </si>
  <si>
    <t>Очікувана середньомісячна кількість отримувачів-2000</t>
  </si>
  <si>
    <t>106 ветеранів війни щорічно</t>
  </si>
  <si>
    <t xml:space="preserve"> 280 осіб щорічно</t>
  </si>
  <si>
    <t>8 осіб щорічно</t>
  </si>
  <si>
    <t>24100  осіб щорічно</t>
  </si>
  <si>
    <t>Очікувана кількість отримувачів – 110 осіб щорічно</t>
  </si>
  <si>
    <t>24100 осіб щорічно</t>
  </si>
  <si>
    <t>один раз на рік 25 осіб</t>
  </si>
  <si>
    <t>Надання  50% знижки на оплату  послуг зв’язку особам з інвалідністю по зору 1 та 2 групи</t>
  </si>
  <si>
    <t>55 особам з інвалідністю по зору 1 та 2 групи</t>
  </si>
  <si>
    <t>Забезпечення надання пільг з послуг зв’язку окремим пільговим категоріям громадян</t>
  </si>
  <si>
    <t>240 ветеранам війни та особам з інвалідністю</t>
  </si>
  <si>
    <t>Надання додаткової 50 % знижки  до пільг, передбачених діючим законодавством України, на оплату  за житлово-комунальні послуги, в межах соціальних норм користування,  членам сімей загиблих воїнів  в Афганістані</t>
  </si>
  <si>
    <t>Надання 100% знижки на оплату  за житлово-комунальні послуги, в межах соціальних норм користування, Почесним громадянам  міста Бахмут</t>
  </si>
  <si>
    <t>УСЗН,  Територіальний центр  надання соціальних послуг Бахмутської міської ради (далі -територіальний центр)</t>
  </si>
  <si>
    <t>УСЗН, Бахмутський міський центр соціальних служб  (далі –БМЦСС)</t>
  </si>
  <si>
    <t>УСЗН, відділ з питань цивільного  захисту, мобілізаційної та оборонної роботи Бахмутської міської ради, відділ торгівлі, громадського харчування, побутових та платних послуг Бахмутської міської ради, суб’єкти господарювання</t>
  </si>
  <si>
    <t>9 учасників  АТО/ООС</t>
  </si>
  <si>
    <t xml:space="preserve">Виплата грошової компенсації за належні для отримання жилі приміщення для учасників АТО/ООС </t>
  </si>
  <si>
    <t xml:space="preserve">УСЗН </t>
  </si>
  <si>
    <t>6 сімей  загиблих учасників АТО/ООС</t>
  </si>
  <si>
    <t>440 осіб щорічно</t>
  </si>
  <si>
    <t>Організація  поздоровлення на дому старожилів-ювілярів до пам’ятних дат та подій</t>
  </si>
  <si>
    <t>36  осіб щорічно</t>
  </si>
  <si>
    <t xml:space="preserve">         УСЗН</t>
  </si>
  <si>
    <t>УСЗН, БМЦСС,Управлін-ня охорони здоров'я, Управління освіти, Управління молодіжної політики</t>
  </si>
  <si>
    <t xml:space="preserve">УСЗН, територіальний центр, БМЦСС, Управління охорони здоров'я, Управління освіти, Управління молодіжної політики </t>
  </si>
  <si>
    <t>УСЗН, Територіальний центр, БМЦСС</t>
  </si>
  <si>
    <t>УСЗН, територіальний центр, БМЦСС</t>
  </si>
  <si>
    <t>УСЗН, суб’єкти господарювання, які надають послуги з автоперевезення (за згодою)</t>
  </si>
  <si>
    <t>УСЗН, територіальний центр,БМЦСС</t>
  </si>
  <si>
    <t>УСЗН, Управління охорони здоров'я, Бахмутський міський центр зайнятості</t>
  </si>
  <si>
    <t>УСЗН, Управління охорони здоров'я</t>
  </si>
  <si>
    <t>соціального захисту населення</t>
  </si>
  <si>
    <t>УСЗН, Управління освіти, Управління охорони здоровя Бахмутської міської ради (далі - Управління охорони здоров'я)</t>
  </si>
  <si>
    <t>УСЗН, Управління освіти</t>
  </si>
  <si>
    <t xml:space="preserve">62 дитини  </t>
  </si>
  <si>
    <t>202 дитини</t>
  </si>
  <si>
    <t>Надання державної соціальної допомоги на дітей-сиріт та дітей, позбавлених батьківського піклування, грошового забезпечення батькам вихователям і прийомним батькам за надання соціальних послуг у дитячих будинках сімейного типу та прийомних сім’ях за принципом «гроші ходять за дитиною», оплата послуг патронатного вихователя  та виплату соціальної допомоги на утримання дитини в сім’ї патронатного вихователя</t>
  </si>
  <si>
    <t>Надання допомоги по догляду за особами з інвалідністю 1 та 2 групи внаслідок психічного розладу</t>
  </si>
  <si>
    <t>Забезпечення виплати щомісячної компенсаційної виплати непрацюючій працездатній особі, яка доглядає за особою з інвалідністю І групи, а також за особою, яка досягла 80-річного віку</t>
  </si>
  <si>
    <t>Надання виплати державної соціальної допомоги особам, які не мають права на пенсію, та особам з інвалідністю, державна соціальна допомога на догляд</t>
  </si>
  <si>
    <t>Надання виплати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</si>
  <si>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Виплати одноразової натуральної допомоги "Пакунок малюка"</t>
  </si>
  <si>
    <t xml:space="preserve">Надання житлових   субсидій  для відшкодування витрат на оплату  житлово-комунальних послуг, придбання скрапленого газу, твердого та рідкого пічного побутового палива </t>
  </si>
  <si>
    <t>Забезпечення санаторно-курортним лікуванням громадян, які  постраждали внаслідок  Чорнобильської катастрофи</t>
  </si>
  <si>
    <t>онкохворим та тяжкохворим громадянам, постраждалим внаслідок Чорнобильської катастрофи;</t>
  </si>
  <si>
    <t xml:space="preserve">Забезпечення осіб з інвалідністю  санаторно-курортним лікуванням </t>
  </si>
  <si>
    <t>Забезпечення реабілітаційними заходами дітей з  інвалідністю за рахунок коштів  державного бюджету  відповідно до діючого законодавства</t>
  </si>
  <si>
    <t>15 дітей  щорічно</t>
  </si>
  <si>
    <t>4345 ветеранів війни щорічно</t>
  </si>
  <si>
    <t>Виплата одноразової грошової  допомоги згідно постанови Кабінету Міністрів України від 01.10.2014 № 535</t>
  </si>
  <si>
    <t xml:space="preserve">особам похилого віку,малозабезпеченим громадянам ,особам з інвалідністю та дітям з інвалідністю ; </t>
  </si>
  <si>
    <t>Надання матеріальної допомоги  окремим категоріям громадян  згідно Положення про надання матеріальної допомоги окремим категоріям громадян  Бахмутської міської територіальної громади, затвердженого рішенням  виконкому Бахмутської міської ради :</t>
  </si>
  <si>
    <t>Надання 50% знижки на оплату  за житлово-комунальні послуги, в межах соціальних норм користування ,  сім’ям осіб, які проживали у м.Бахмут і загинули у результаті обстрілу території м. Бахмута у 2015 році</t>
  </si>
  <si>
    <t>Надання одноразової грошової  допомоги окремим категоріям громадян пільгових категорій до святкових дат та подій</t>
  </si>
  <si>
    <t xml:space="preserve">Проведення загальноміських свят і заходів за напрямком роботи УСЗН </t>
  </si>
  <si>
    <t xml:space="preserve">Організація   поздоровлення окремих категорій громадян </t>
  </si>
  <si>
    <t>Організація  пунктів обігріву   в осінньо-зимовий період</t>
  </si>
  <si>
    <t xml:space="preserve">Надання  50% знижки на оплату житлово-комунальних послуг, придбання твердого палива та скрапленого газу особам  з  інвалідністю по зору  1 і 2 групи та дітям з інвалідністю по зору до 18 років </t>
  </si>
  <si>
    <t>56 осіб щорічно</t>
  </si>
  <si>
    <t>Забезпечення виконання вимог ЗУ "Про авторське право та суміжні права" та  підтримання в актуальному стані програмного забезпечення, забезпечення працездатності програмного комплексу "Криптосервер: модуль шифрування", що використовується для захисту інформації, яка передається засобами електронного зв'язку</t>
  </si>
  <si>
    <t xml:space="preserve">Забезпечення учасників Революції Гідності, учасників АТО/ООС санаторнокурортним лікуванням </t>
  </si>
  <si>
    <t xml:space="preserve">Направлення учасників Революції Гідності, учасників АТО/ООС на психологічну реабілітацію </t>
  </si>
  <si>
    <t xml:space="preserve">Направлення  учасників Революції Гідності, учасників АТО/ООС на професійну адаптацію </t>
  </si>
  <si>
    <t>Надання одноразової матеріальної допомоги учасникам Революції Гідності, учасникам АТО/ООС  (у тому числі з числа внутрішньо переміщених осіб) згідно Положення про надання матеріальної допомоги окремим категоріям громадян Бахмутської міської територіальної громади</t>
  </si>
  <si>
    <t xml:space="preserve">Надання щорічної  матеріальної допомоги   сім'ям  загиблих/померлих учасників АТО/ООС (у тому числі з числа внутрішньо переміщених осіб) згідно Положення про надання матеріальної допомоги окремим категоріям громадян Бахмутської міської територіальної громади </t>
  </si>
  <si>
    <t xml:space="preserve"> внутрішньо переміщеним особам, мешканцям  Бахмутської міської  територіальної громади;</t>
  </si>
  <si>
    <t>Забезпечення надання щомісячної адресної допомоги внутрішньо переміщеним особам  для покриття витрат на проживання, в тому числі на оплату житлово-комунальних послуг</t>
  </si>
  <si>
    <t>Поліпшення житлових умов учасників Революції Гідності, учасників АТО/ООС та членів сімей загиблих учасників АТО/ООС</t>
  </si>
  <si>
    <t>Організація роботи притулку для осіб, які постраждали від домашнього насильства та/або насильства за ознакою статі (продукти, вода, оплата тривожної кнопки, санітарно-гігієнічні засоби, витратні матеріали, зв’язок, інтернет, канцтовари тощо)</t>
  </si>
  <si>
    <t>Забезпечення діяльності "Мобільної бригади соціально-психологічної допомоги особам, які постраждали від домашнього насильства та/або насильства за ознакою статті"</t>
  </si>
  <si>
    <t xml:space="preserve">5 осіб </t>
  </si>
  <si>
    <t>20 заходів</t>
  </si>
  <si>
    <t xml:space="preserve">3 особи </t>
  </si>
  <si>
    <t xml:space="preserve">150 осіб </t>
  </si>
  <si>
    <t xml:space="preserve">75 осіб </t>
  </si>
  <si>
    <t xml:space="preserve">120 осіб </t>
  </si>
  <si>
    <t xml:space="preserve">300 осіб </t>
  </si>
  <si>
    <t xml:space="preserve">800 осіб </t>
  </si>
  <si>
    <t>100% від кількості новонароджених</t>
  </si>
  <si>
    <t>Надання реабілітаційних послуг дітям з інвалідністю у відділенні соціально-психологічної реабілітації дітей з інвалідністю</t>
  </si>
  <si>
    <t>УСЗН, БМЦСС</t>
  </si>
  <si>
    <t>25 дітей</t>
  </si>
  <si>
    <t>родинам  цивільних осіб, які загинули внаслідок збройного конфлікту</t>
  </si>
  <si>
    <t>262 дитини</t>
  </si>
  <si>
    <t>облік дітей, які потребують особливої соціальної уваги та підтримки -4500 осіб</t>
  </si>
  <si>
    <t>Проведення  інформаційно-роз'яснювальних заходв щодо оздоровлення дітей з батьками та профспілковими організаціями</t>
  </si>
  <si>
    <t>10 заходів щорічно</t>
  </si>
  <si>
    <t>інклюзивне навчання 25 дітей з інвалідністю</t>
  </si>
  <si>
    <t>Забезпечення  надання компенсації за невикористане санаторно-курортне лікування особам з інвалідністю згідно постанов Кабінету Міністрів України від 17.06.2004 №785, від 07.02.2007 № 150</t>
  </si>
  <si>
    <t>2021 - 2022 рік</t>
  </si>
  <si>
    <t>8.21.</t>
  </si>
  <si>
    <t>Управління   соціального захисту населення Бахмутської міської ради  (далі– УСЗН)</t>
  </si>
  <si>
    <t>7.10.</t>
  </si>
  <si>
    <t>БМЦСС,Управління молодіжної політики та у справах дітей Бахмутської міської ради ( далі -Управління молодіжної політики)</t>
  </si>
  <si>
    <t>Надання компенсації фізичним особам, які надають соціальні послуги (відповідно до постанов Кабінету Міністрів України від 29.04.2004 № 558 “Про затвердження Порядку призначення і виплати компенсації фізичним особам, які надають соціальні послуги”;  від 23.09.2020 № 859 "Деякі питання призначення і виплати компенсації фізичним особам, які надають соціальні послуги з догляду на непрофесійній основі"; від 06.10.2021 №1040 "Деякі питання призначення і виплати компенсації фізичним особам, які надають соціальні послуги з догляду без здійснення підприємницької діяльності на професійній основі")</t>
  </si>
  <si>
    <t>2.1.12.</t>
  </si>
  <si>
    <t>Додаткова фінансова підтримка студентів- внутрішньо переміщених осіб</t>
  </si>
  <si>
    <t>Організація вручення новорічних подарунків дітям з інвалідністю, дітям із багатодітних сімей, які виховуються в загальноосвітніх закладах,дітям які постраждали від Чорнобильської катастрофи, дітям загиблих учасників АТО/ООС</t>
  </si>
  <si>
    <t>Очікувана кількість отримувачів - 153 особи щорічно</t>
  </si>
  <si>
    <t>Придбання обладнання для проведення реабілітаційних заходів з дітьми, які мають інвалідність різних нозологій у відділенні соціально-психологічної реабілітації при Бахмутському міському центрі соціальних служб за адресою: м.Бахмут, вул.О.Сибірцева,190</t>
  </si>
  <si>
    <t>Організація реабілітаційних заходів для дітей з інвалідністю</t>
  </si>
  <si>
    <t>7.11.</t>
  </si>
  <si>
    <t>Задоволення населення громади в необхідних соціальних послугах</t>
  </si>
  <si>
    <t>Визначення потреб населення територіальної громади села, селища, міста в послузі раннього втручання</t>
  </si>
  <si>
    <t>Інформування населення про надання послуги раннього втручання, зокрема за допомогою соціальної реклами, шляхом проведення роз’яснювальної роботи серед населення, через засоби масової інформації</t>
  </si>
  <si>
    <t>Запровадження на місцевому рівні заходів, спрямованих на підвищення рівня поінформованості сімей з дітьми, які мають порушення розвитку або в яких існує ризик виникнення таких порушень, щодо функціонування мережі закладів (установ), організацій, підприємств, які надають послугу раннього втручання, з метою зниження рівня інституціалізації дітей у ранньому віці та інвалідізації дітей</t>
  </si>
  <si>
    <t>УСЗН,  БМЦСС</t>
  </si>
  <si>
    <t>КНП «Центр реабілітації дітей з органічними ураженнями нервової системи м.Бахмут».</t>
  </si>
  <si>
    <t>Організація надання послуги раннього втручання  на базі КНП «Центр реабілітації дітей з органічними ураженнями нервової системи м.Бахмут».</t>
  </si>
  <si>
    <t>Запровадження в Бахмутській міській територіальній громаді  послуги раннього втручання</t>
  </si>
  <si>
    <t>Підвищення якості надання послуги надання раннього втручання</t>
  </si>
  <si>
    <t>Забезпечення надання послуги раннього втручання</t>
  </si>
  <si>
    <t>Потребують послуги раннього втручання 160 дітей</t>
  </si>
  <si>
    <t>Забезпечення проведення тренінгів для представників органів місцевого самоврядування, керівників закладів (установ), організацій, підприємств, що надають послугу раннього втручання, фахівців з раннього втручання з питань створення, запровадження  та розвитку системи раннього втручання</t>
  </si>
  <si>
    <t>Підвищення кваліфікації 5 фахівців з раннього втручання</t>
  </si>
  <si>
    <t>Надання соціальної послуги з фізичної реабілітації дітям з інвалідністю у відділенні соціально-психологічної реабілітації при Бахмутському міському центрі соціальних служб</t>
  </si>
  <si>
    <t xml:space="preserve"> березень 2022 року</t>
  </si>
  <si>
    <t>забезпечення послугами фізичної реабілітації 50 дітей з інвалідністю</t>
  </si>
  <si>
    <t>Покращення фізичного та психічного стану дітей з інвалідністю</t>
  </si>
  <si>
    <t>7.12.</t>
  </si>
  <si>
    <t>Надання окремим категоріям громадян,пільг передбачених діючим законодавством України</t>
  </si>
  <si>
    <t>Виплата щомісячної стипендії студентам із числа внутрішньо переміщених осіб, яким було припинено виплату соціальної стипендії з державного бюджету з причини досягнення 23-річного віку, до завершення навчання в закладах освіти за денною формою , у розмірі 1000 грн. щомісячно</t>
  </si>
  <si>
    <t>Організація соціального замовлення соціальних послуг за результатами визначення потреб населення громади у соціальних послугах</t>
  </si>
  <si>
    <t>РОЗДІЛ  ІХ. Організація надання послуги раннього втручання</t>
  </si>
  <si>
    <t>9.1</t>
  </si>
  <si>
    <t>9.2</t>
  </si>
  <si>
    <t>9.3</t>
  </si>
  <si>
    <t>9.4</t>
  </si>
  <si>
    <t>9.5</t>
  </si>
  <si>
    <t>Надання послуги раннього втручання 20 дітям</t>
  </si>
  <si>
    <t>Фінансування здійснюється в межах "Програми медичних гарантій"</t>
  </si>
  <si>
    <t>Створення умов для розвитку, реабілітації та соціалізації 110 дітей з інвалідністю</t>
  </si>
  <si>
    <t>Ганна ПЕТРИЄНКО-ПОЛУХІНА</t>
  </si>
  <si>
    <t>Інна СПОДІНА</t>
  </si>
  <si>
    <t xml:space="preserve">УСЗН, Управління охорони здоров'я Бахмутської міської ради </t>
  </si>
  <si>
    <t>Підвищення рівня поінформованості сімей з дітьми щодо послуги раннього втручання</t>
  </si>
  <si>
    <t>Підвищення рівня поінформованості сімей з дітьми щодо функціонування закладів(установ), які надають послуги раннього втручання</t>
  </si>
  <si>
    <t>інформування населення про надання послуги раннього втручання щоквартально</t>
  </si>
  <si>
    <t xml:space="preserve">інформування населення про установи, які надають послуги раннього втручання </t>
  </si>
  <si>
    <t xml:space="preserve">  Джерела фінансування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</si>
  <si>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РОЗДІЛ  І. Загальні  заходи                                                                                                                               тис.грн.</t>
  </si>
  <si>
    <t>Всього,</t>
  </si>
  <si>
    <t>у тому числі</t>
  </si>
  <si>
    <t>кошти державного  бюджету</t>
  </si>
  <si>
    <t>кошти обласного бюджету</t>
  </si>
  <si>
    <t>кошти міського бюджету</t>
  </si>
  <si>
    <t>кошти бюджету Бахмутської міської ОТГ</t>
  </si>
  <si>
    <t>кошти бюджету Бахмутської міської ТГ</t>
  </si>
  <si>
    <t xml:space="preserve"> кошти інших джерел</t>
  </si>
  <si>
    <t>кошти державного бюджету</t>
  </si>
  <si>
    <t>кошти бюджету  Бахмутської міської ОТГ</t>
  </si>
  <si>
    <t>кошти бюджету  Бахмутської міської ТГ</t>
  </si>
  <si>
    <t>кошти інших джерел</t>
  </si>
  <si>
    <t>кошти обласнго бюджету</t>
  </si>
  <si>
    <t>Додаток 1  "Заходи з реалізації Програми" до Комплексної програми по соціальному  захисту окремих категорій громадян  на 2019-2022 роки, затвердженої рішенням Бахмутської міської ради від 28.11.2018 №6/123-2363 ( у редакції рішення Бахмутської міської ради від 21.10.2020 №6/148-3148)  у новій редакції, підготовлено Управлінням  соціального захисту населення Бахмутської міської ради</t>
  </si>
  <si>
    <t>План</t>
  </si>
  <si>
    <t>ЗАХОДИ З РЕАЛІЗАЦІЇ ПРОГРАМИ</t>
  </si>
  <si>
    <t>Всього по Програмі</t>
  </si>
  <si>
    <t>від  23.02.2022 № 7/20 - 591)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</si>
</sst>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2" fillId="0" borderId="0" xfId="1" quotePrefix="1" applyFont="1" applyAlignment="1">
      <alignment horizontal="left" vertical="top" shrinkToFit="1"/>
    </xf>
    <xf numFmtId="0" fontId="2" fillId="0" borderId="0" xfId="1" applyFont="1" applyAlignment="1">
      <alignment horizontal="left" vertical="top" shrinkToFit="1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vertical="top" shrinkToFit="1"/>
    </xf>
    <xf numFmtId="14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 shrinkToFit="1"/>
    </xf>
    <xf numFmtId="0" fontId="2" fillId="0" borderId="0" xfId="1" applyFont="1" applyFill="1" applyAlignment="1">
      <alignment horizontal="left" vertical="top" shrinkToFit="1"/>
    </xf>
    <xf numFmtId="0" fontId="2" fillId="0" borderId="2" xfId="1" applyFont="1" applyFill="1" applyBorder="1" applyAlignment="1">
      <alignment horizontal="center" vertical="top" wrapText="1" shrinkToFit="1"/>
    </xf>
    <xf numFmtId="0" fontId="2" fillId="0" borderId="0" xfId="1" applyFont="1" applyFill="1" applyAlignment="1">
      <alignment horizontal="center" vertical="top" shrinkToFit="1"/>
    </xf>
    <xf numFmtId="0" fontId="2" fillId="0" borderId="2" xfId="1" applyFont="1" applyFill="1" applyBorder="1" applyAlignment="1">
      <alignment horizontal="left" vertical="top" wrapText="1" shrinkToFit="1"/>
    </xf>
    <xf numFmtId="164" fontId="2" fillId="0" borderId="2" xfId="1" applyNumberFormat="1" applyFont="1" applyFill="1" applyBorder="1" applyAlignment="1">
      <alignment horizontal="right" vertical="top" wrapText="1" shrinkToFit="1"/>
    </xf>
    <xf numFmtId="0" fontId="2" fillId="0" borderId="2" xfId="1" applyFont="1" applyFill="1" applyBorder="1" applyAlignment="1">
      <alignment horizontal="left" vertical="top" shrinkToFit="1"/>
    </xf>
    <xf numFmtId="164" fontId="7" fillId="0" borderId="2" xfId="1" applyNumberFormat="1" applyFont="1" applyFill="1" applyBorder="1" applyAlignment="1">
      <alignment horizontal="right" vertical="top" wrapText="1" shrinkToFit="1"/>
    </xf>
    <xf numFmtId="0" fontId="7" fillId="0" borderId="0" xfId="1" applyFont="1" applyFill="1" applyAlignment="1">
      <alignment horizontal="left" vertical="top" shrinkToFit="1"/>
    </xf>
    <xf numFmtId="164" fontId="2" fillId="0" borderId="2" xfId="1" applyNumberFormat="1" applyFont="1" applyFill="1" applyBorder="1" applyAlignment="1">
      <alignment horizontal="center" vertical="top" wrapText="1" shrinkToFit="1"/>
    </xf>
    <xf numFmtId="0" fontId="2" fillId="0" borderId="2" xfId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left" vertical="top" wrapText="1" shrinkToFit="1"/>
    </xf>
    <xf numFmtId="164" fontId="4" fillId="0" borderId="2" xfId="1" applyNumberFormat="1" applyFont="1" applyFill="1" applyBorder="1" applyAlignment="1">
      <alignment horizontal="right" vertical="top" wrapText="1" shrinkToFit="1"/>
    </xf>
    <xf numFmtId="0" fontId="4" fillId="0" borderId="0" xfId="1" applyFont="1" applyFill="1" applyAlignment="1">
      <alignment horizontal="left" vertical="top" shrinkToFit="1"/>
    </xf>
    <xf numFmtId="0" fontId="4" fillId="0" borderId="2" xfId="1" applyFont="1" applyFill="1" applyBorder="1" applyAlignment="1">
      <alignment horizontal="left" vertical="top" wrapText="1"/>
    </xf>
    <xf numFmtId="164" fontId="4" fillId="0" borderId="2" xfId="1" applyNumberFormat="1" applyFont="1" applyFill="1" applyBorder="1" applyAlignment="1">
      <alignment horizontal="right" vertical="top" shrinkToFit="1"/>
    </xf>
    <xf numFmtId="0" fontId="2" fillId="0" borderId="0" xfId="1" applyFont="1" applyFill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right" vertical="top" wrapText="1"/>
    </xf>
    <xf numFmtId="49" fontId="2" fillId="0" borderId="2" xfId="1" applyNumberFormat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right" vertical="top" shrinkToFit="1"/>
    </xf>
    <xf numFmtId="0" fontId="2" fillId="0" borderId="2" xfId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164" fontId="2" fillId="0" borderId="3" xfId="1" applyNumberFormat="1" applyFont="1" applyFill="1" applyBorder="1" applyAlignment="1">
      <alignment horizontal="right" vertical="top" wrapText="1"/>
    </xf>
    <xf numFmtId="0" fontId="2" fillId="0" borderId="3" xfId="1" applyFont="1" applyFill="1" applyBorder="1" applyAlignment="1">
      <alignment horizontal="left" vertical="top" shrinkToFit="1"/>
    </xf>
    <xf numFmtId="164" fontId="2" fillId="0" borderId="3" xfId="1" applyNumberFormat="1" applyFont="1" applyFill="1" applyBorder="1" applyAlignment="1">
      <alignment horizontal="right" vertical="top" shrinkToFit="1"/>
    </xf>
    <xf numFmtId="0" fontId="7" fillId="0" borderId="2" xfId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horizontal="right" vertical="top" wrapText="1"/>
    </xf>
    <xf numFmtId="0" fontId="7" fillId="0" borderId="2" xfId="1" applyFont="1" applyFill="1" applyBorder="1" applyAlignment="1">
      <alignment horizontal="left" vertical="top" shrinkToFit="1"/>
    </xf>
    <xf numFmtId="164" fontId="7" fillId="0" borderId="2" xfId="1" applyNumberFormat="1" applyFont="1" applyFill="1" applyBorder="1" applyAlignment="1">
      <alignment horizontal="left" vertical="top" shrinkToFit="1"/>
    </xf>
    <xf numFmtId="14" fontId="2" fillId="0" borderId="2" xfId="1" applyNumberFormat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righ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left" vertical="top" wrapText="1" shrinkToFit="1"/>
    </xf>
    <xf numFmtId="0" fontId="2" fillId="0" borderId="5" xfId="1" applyFont="1" applyFill="1" applyBorder="1" applyAlignment="1">
      <alignment horizontal="left" vertical="top" wrapText="1" shrinkToFit="1"/>
    </xf>
    <xf numFmtId="164" fontId="2" fillId="0" borderId="5" xfId="1" applyNumberFormat="1" applyFont="1" applyFill="1" applyBorder="1" applyAlignment="1">
      <alignment horizontal="right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0" xfId="1" applyFont="1" applyFill="1" applyAlignment="1">
      <alignment wrapText="1"/>
    </xf>
    <xf numFmtId="0" fontId="2" fillId="0" borderId="2" xfId="1" applyFont="1" applyFill="1" applyBorder="1" applyAlignment="1">
      <alignment wrapText="1"/>
    </xf>
    <xf numFmtId="0" fontId="3" fillId="0" borderId="2" xfId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center" vertical="top" wrapText="1" shrinkToFit="1"/>
    </xf>
    <xf numFmtId="0" fontId="2" fillId="0" borderId="2" xfId="1" applyFont="1" applyFill="1" applyBorder="1" applyAlignment="1">
      <alignment vertical="top" wrapText="1" shrinkToFit="1"/>
    </xf>
    <xf numFmtId="49" fontId="2" fillId="0" borderId="5" xfId="1" applyNumberFormat="1" applyFont="1" applyFill="1" applyBorder="1" applyAlignment="1">
      <alignment horizontal="center" vertical="top" wrapText="1" shrinkToFit="1"/>
    </xf>
    <xf numFmtId="49" fontId="2" fillId="0" borderId="4" xfId="1" applyNumberFormat="1" applyFont="1" applyFill="1" applyBorder="1" applyAlignment="1">
      <alignment horizontal="center" vertical="top" wrapText="1" shrinkToFit="1"/>
    </xf>
    <xf numFmtId="164" fontId="2" fillId="0" borderId="4" xfId="1" applyNumberFormat="1" applyFont="1" applyFill="1" applyBorder="1" applyAlignment="1">
      <alignment horizontal="right" vertical="top" shrinkToFit="1"/>
    </xf>
    <xf numFmtId="49" fontId="2" fillId="0" borderId="4" xfId="1" applyNumberFormat="1" applyFont="1" applyFill="1" applyBorder="1" applyAlignment="1">
      <alignment vertical="top" wrapText="1" shrinkToFit="1"/>
    </xf>
    <xf numFmtId="164" fontId="5" fillId="0" borderId="2" xfId="1" applyNumberFormat="1" applyFont="1" applyFill="1" applyBorder="1" applyAlignment="1">
      <alignment horizontal="right" vertical="top"/>
    </xf>
    <xf numFmtId="164" fontId="3" fillId="0" borderId="2" xfId="1" applyNumberFormat="1" applyFont="1" applyFill="1" applyBorder="1" applyAlignment="1">
      <alignment horizontal="right" vertical="top"/>
    </xf>
    <xf numFmtId="49" fontId="2" fillId="0" borderId="5" xfId="1" applyNumberFormat="1" applyFont="1" applyFill="1" applyBorder="1" applyAlignment="1">
      <alignment vertical="top" wrapText="1" shrinkToFit="1"/>
    </xf>
    <xf numFmtId="0" fontId="2" fillId="0" borderId="5" xfId="1" applyFont="1" applyFill="1" applyBorder="1" applyAlignment="1">
      <alignment horizontal="left" vertical="top" shrinkToFit="1"/>
    </xf>
    <xf numFmtId="0" fontId="2" fillId="0" borderId="5" xfId="1" applyFont="1" applyFill="1" applyBorder="1" applyAlignment="1">
      <alignment horizontal="center" vertical="top" wrapText="1" shrinkToFit="1"/>
    </xf>
    <xf numFmtId="16" fontId="2" fillId="0" borderId="2" xfId="1" applyNumberFormat="1" applyFont="1" applyFill="1" applyBorder="1" applyAlignment="1">
      <alignment horizontal="center" vertical="top" wrapText="1" shrinkToFit="1"/>
    </xf>
    <xf numFmtId="0" fontId="2" fillId="0" borderId="2" xfId="1" applyFont="1" applyFill="1" applyBorder="1" applyAlignment="1">
      <alignment horizontal="right" vertical="top" wrapText="1" shrinkToFit="1"/>
    </xf>
    <xf numFmtId="17" fontId="2" fillId="0" borderId="2" xfId="1" applyNumberFormat="1" applyFont="1" applyFill="1" applyBorder="1" applyAlignment="1">
      <alignment horizontal="center" vertical="top" wrapText="1" shrinkToFit="1"/>
    </xf>
    <xf numFmtId="0" fontId="4" fillId="0" borderId="0" xfId="1" applyFont="1" applyFill="1" applyAlignment="1">
      <alignment horizontal="left" vertical="top" wrapText="1"/>
    </xf>
    <xf numFmtId="0" fontId="6" fillId="0" borderId="2" xfId="1" applyFont="1" applyFill="1" applyBorder="1" applyAlignment="1">
      <alignment horizontal="left" vertical="top" wrapText="1"/>
    </xf>
    <xf numFmtId="2" fontId="6" fillId="0" borderId="2" xfId="1" applyNumberFormat="1" applyFont="1" applyFill="1" applyBorder="1" applyAlignment="1">
      <alignment horizontal="right" vertical="top" wrapText="1"/>
    </xf>
    <xf numFmtId="164" fontId="6" fillId="0" borderId="2" xfId="1" applyNumberFormat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center" vertical="top" wrapText="1"/>
    </xf>
    <xf numFmtId="0" fontId="2" fillId="0" borderId="3" xfId="1" applyFont="1" applyFill="1" applyBorder="1" applyAlignment="1">
      <alignment horizontal="left" vertical="top" wrapText="1" shrinkToFit="1"/>
    </xf>
    <xf numFmtId="0" fontId="2" fillId="0" borderId="3" xfId="1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left" vertical="top" shrinkToFit="1"/>
    </xf>
    <xf numFmtId="0" fontId="2" fillId="0" borderId="3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left" vertical="top" wrapText="1" shrinkToFit="1"/>
    </xf>
    <xf numFmtId="0" fontId="2" fillId="0" borderId="4" xfId="1" applyFont="1" applyFill="1" applyBorder="1" applyAlignment="1">
      <alignment horizontal="center" vertical="top" wrapText="1" shrinkToFit="1"/>
    </xf>
    <xf numFmtId="164" fontId="2" fillId="0" borderId="3" xfId="1" applyNumberFormat="1" applyFont="1" applyFill="1" applyBorder="1" applyAlignment="1">
      <alignment horizontal="right" vertical="top" wrapText="1" shrinkToFit="1"/>
    </xf>
    <xf numFmtId="0" fontId="2" fillId="0" borderId="0" xfId="1" applyFont="1" applyFill="1" applyBorder="1" applyAlignment="1">
      <alignment horizontal="left" vertical="top" shrinkToFit="1"/>
    </xf>
    <xf numFmtId="164" fontId="9" fillId="0" borderId="2" xfId="1" applyNumberFormat="1" applyFont="1" applyFill="1" applyBorder="1" applyAlignment="1">
      <alignment horizontal="right" vertical="top" wrapText="1" shrinkToFit="1"/>
    </xf>
    <xf numFmtId="0" fontId="4" fillId="0" borderId="2" xfId="1" applyFont="1" applyFill="1" applyBorder="1" applyAlignment="1">
      <alignment horizontal="left" vertical="top" wrapText="1" shrinkToFit="1"/>
    </xf>
    <xf numFmtId="164" fontId="4" fillId="0" borderId="2" xfId="1" applyNumberFormat="1" applyFont="1" applyFill="1" applyBorder="1" applyAlignment="1">
      <alignment horizontal="right" vertical="top" wrapText="1" shrinkToFit="1"/>
    </xf>
    <xf numFmtId="164" fontId="2" fillId="0" borderId="0" xfId="1" applyNumberFormat="1" applyFont="1" applyFill="1" applyAlignment="1">
      <alignment horizontal="left" vertical="top" shrinkToFit="1"/>
    </xf>
    <xf numFmtId="164" fontId="2" fillId="0" borderId="0" xfId="1" applyNumberFormat="1" applyFont="1" applyFill="1" applyBorder="1" applyAlignment="1">
      <alignment horizontal="left" vertical="top" shrinkToFit="1"/>
    </xf>
    <xf numFmtId="2" fontId="2" fillId="0" borderId="0" xfId="1" applyNumberFormat="1" applyFont="1" applyFill="1" applyAlignment="1">
      <alignment horizontal="left" vertical="top" shrinkToFit="1"/>
    </xf>
    <xf numFmtId="0" fontId="2" fillId="0" borderId="0" xfId="1" applyFont="1" applyAlignment="1">
      <alignment horizontal="left" vertical="top"/>
    </xf>
    <xf numFmtId="0" fontId="2" fillId="0" borderId="2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center" vertical="top" wrapText="1" shrinkToFit="1"/>
    </xf>
    <xf numFmtId="0" fontId="2" fillId="0" borderId="3" xfId="1" applyFont="1" applyFill="1" applyBorder="1" applyAlignment="1">
      <alignment horizontal="left" vertical="top" wrapText="1" shrinkToFit="1"/>
    </xf>
    <xf numFmtId="0" fontId="4" fillId="0" borderId="2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shrinkToFit="1"/>
    </xf>
    <xf numFmtId="0" fontId="2" fillId="0" borderId="2" xfId="1" applyFont="1" applyFill="1" applyBorder="1" applyAlignment="1">
      <alignment horizontal="center" vertical="top" shrinkToFit="1"/>
    </xf>
    <xf numFmtId="0" fontId="10" fillId="0" borderId="0" xfId="1" applyFont="1" applyFill="1" applyAlignment="1">
      <alignment horizontal="left" vertical="top" shrinkToFit="1"/>
    </xf>
    <xf numFmtId="49" fontId="2" fillId="0" borderId="2" xfId="1" applyNumberFormat="1" applyFont="1" applyFill="1" applyBorder="1" applyAlignment="1">
      <alignment vertical="top" wrapText="1" shrinkToFit="1"/>
    </xf>
    <xf numFmtId="0" fontId="3" fillId="0" borderId="2" xfId="1" applyFont="1" applyFill="1" applyBorder="1" applyAlignment="1">
      <alignment vertical="top" wrapText="1" shrinkToFi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3" fillId="0" borderId="2" xfId="1" applyFont="1" applyFill="1" applyBorder="1" applyAlignment="1">
      <alignment horizontal="left" vertical="top" wrapText="1" shrinkToFit="1"/>
    </xf>
    <xf numFmtId="49" fontId="2" fillId="0" borderId="3" xfId="1" applyNumberFormat="1" applyFont="1" applyFill="1" applyBorder="1" applyAlignment="1">
      <alignment vertical="top" wrapText="1" shrinkToFit="1"/>
    </xf>
    <xf numFmtId="0" fontId="3" fillId="0" borderId="3" xfId="1" applyFont="1" applyFill="1" applyBorder="1" applyAlignment="1">
      <alignment vertical="top" wrapText="1" shrinkToFit="1"/>
    </xf>
    <xf numFmtId="0" fontId="3" fillId="0" borderId="3" xfId="0" applyFont="1" applyBorder="1" applyAlignment="1">
      <alignment vertical="top" wrapText="1"/>
    </xf>
    <xf numFmtId="0" fontId="3" fillId="0" borderId="3" xfId="1" applyFont="1" applyFill="1" applyBorder="1" applyAlignment="1">
      <alignment horizontal="left" vertical="top" wrapText="1" shrinkToFit="1"/>
    </xf>
    <xf numFmtId="0" fontId="3" fillId="0" borderId="2" xfId="0" applyFont="1" applyBorder="1" applyAlignment="1">
      <alignment vertical="top" wrapText="1"/>
    </xf>
    <xf numFmtId="0" fontId="2" fillId="0" borderId="0" xfId="1" applyFont="1" applyFill="1" applyBorder="1" applyAlignment="1">
      <alignment horizontal="center" vertical="top" shrinkToFit="1"/>
    </xf>
    <xf numFmtId="0" fontId="2" fillId="0" borderId="5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left" vertical="top" wrapText="1" shrinkToFit="1"/>
    </xf>
    <xf numFmtId="164" fontId="8" fillId="0" borderId="2" xfId="1" applyNumberFormat="1" applyFont="1" applyFill="1" applyBorder="1" applyAlignment="1">
      <alignment horizontal="right" vertical="top" wrapText="1"/>
    </xf>
    <xf numFmtId="0" fontId="2" fillId="0" borderId="13" xfId="1" applyFont="1" applyFill="1" applyBorder="1" applyAlignment="1">
      <alignment horizontal="left" vertical="top" wrapText="1" shrinkToFit="1"/>
    </xf>
    <xf numFmtId="164" fontId="2" fillId="0" borderId="5" xfId="1" applyNumberFormat="1" applyFont="1" applyFill="1" applyBorder="1" applyAlignment="1">
      <alignment horizontal="right" vertical="top" wrapText="1" shrinkToFit="1"/>
    </xf>
    <xf numFmtId="2" fontId="2" fillId="0" borderId="5" xfId="1" applyNumberFormat="1" applyFont="1" applyFill="1" applyBorder="1" applyAlignment="1">
      <alignment horizontal="center" vertical="top" wrapText="1" shrinkToFit="1"/>
    </xf>
    <xf numFmtId="0" fontId="4" fillId="2" borderId="2" xfId="1" applyFont="1" applyFill="1" applyBorder="1" applyAlignment="1">
      <alignment horizontal="center" vertical="center" wrapText="1" shrinkToFit="1"/>
    </xf>
    <xf numFmtId="0" fontId="3" fillId="2" borderId="2" xfId="1" applyFont="1" applyFill="1" applyBorder="1" applyAlignment="1">
      <alignment horizontal="center" vertical="center" wrapText="1" shrinkToFit="1"/>
    </xf>
    <xf numFmtId="0" fontId="4" fillId="2" borderId="2" xfId="1" applyFont="1" applyFill="1" applyBorder="1" applyAlignment="1">
      <alignment horizontal="right" vertical="center" wrapText="1" shrinkToFit="1"/>
    </xf>
    <xf numFmtId="0" fontId="3" fillId="2" borderId="2" xfId="1" applyFont="1" applyFill="1" applyBorder="1" applyAlignment="1">
      <alignment horizontal="right" vertical="center" wrapText="1" shrinkToFit="1"/>
    </xf>
    <xf numFmtId="0" fontId="2" fillId="0" borderId="3" xfId="1" applyFont="1" applyFill="1" applyBorder="1" applyAlignment="1">
      <alignment horizontal="left" vertical="top" wrapText="1" shrinkToFit="1"/>
    </xf>
    <xf numFmtId="0" fontId="2" fillId="0" borderId="5" xfId="1" applyFont="1" applyFill="1" applyBorder="1" applyAlignment="1">
      <alignment horizontal="left" vertical="top" wrapText="1" shrinkToFit="1"/>
    </xf>
    <xf numFmtId="0" fontId="2" fillId="0" borderId="3" xfId="1" applyFont="1" applyFill="1" applyBorder="1" applyAlignment="1">
      <alignment horizontal="center" vertical="top" wrapText="1" shrinkToFit="1"/>
    </xf>
    <xf numFmtId="0" fontId="2" fillId="0" borderId="5" xfId="1" applyFont="1" applyFill="1" applyBorder="1" applyAlignment="1">
      <alignment horizontal="center" vertical="top" wrapText="1" shrinkToFi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2" xfId="1" applyFont="1" applyFill="1" applyBorder="1" applyAlignment="1">
      <alignment horizontal="left" vertical="top" wrapText="1" shrinkToFit="1"/>
    </xf>
    <xf numFmtId="164" fontId="4" fillId="0" borderId="6" xfId="1" applyNumberFormat="1" applyFont="1" applyFill="1" applyBorder="1" applyAlignment="1">
      <alignment horizontal="right" vertical="top" wrapText="1" shrinkToFit="1"/>
    </xf>
    <xf numFmtId="164" fontId="4" fillId="0" borderId="7" xfId="1" applyNumberFormat="1" applyFont="1" applyFill="1" applyBorder="1" applyAlignment="1">
      <alignment horizontal="right" vertical="top" wrapText="1" shrinkToFit="1"/>
    </xf>
    <xf numFmtId="164" fontId="4" fillId="0" borderId="8" xfId="1" applyNumberFormat="1" applyFont="1" applyFill="1" applyBorder="1" applyAlignment="1">
      <alignment horizontal="right" vertical="top" wrapText="1" shrinkToFit="1"/>
    </xf>
    <xf numFmtId="0" fontId="4" fillId="0" borderId="1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center" vertical="center" wrapText="1" shrinkToFit="1"/>
    </xf>
    <xf numFmtId="0" fontId="4" fillId="2" borderId="3" xfId="1" applyFont="1" applyFill="1" applyBorder="1" applyAlignment="1">
      <alignment horizontal="center" vertical="center" wrapText="1" shrinkToFit="1"/>
    </xf>
    <xf numFmtId="0" fontId="4" fillId="2" borderId="4" xfId="1" applyFont="1" applyFill="1" applyBorder="1" applyAlignment="1">
      <alignment horizontal="center" vertical="center" wrapText="1" shrinkToFit="1"/>
    </xf>
    <xf numFmtId="0" fontId="4" fillId="2" borderId="5" xfId="1" applyFont="1" applyFill="1" applyBorder="1" applyAlignment="1">
      <alignment horizontal="center" vertical="center" wrapText="1" shrinkToFit="1"/>
    </xf>
    <xf numFmtId="0" fontId="4" fillId="0" borderId="2" xfId="1" applyFont="1" applyFill="1" applyBorder="1" applyAlignment="1">
      <alignment horizontal="left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 shrinkToFit="1"/>
    </xf>
    <xf numFmtId="0" fontId="4" fillId="0" borderId="9" xfId="1" applyFont="1" applyFill="1" applyBorder="1" applyAlignment="1">
      <alignment horizontal="center" vertical="top" wrapText="1" shrinkToFit="1"/>
    </xf>
    <xf numFmtId="0" fontId="4" fillId="0" borderId="11" xfId="1" applyFont="1" applyFill="1" applyBorder="1" applyAlignment="1">
      <alignment horizontal="center" vertical="top" wrapText="1" shrinkToFit="1"/>
    </xf>
    <xf numFmtId="0" fontId="4" fillId="0" borderId="15" xfId="1" applyFont="1" applyFill="1" applyBorder="1" applyAlignment="1">
      <alignment horizontal="center" vertical="top" wrapText="1" shrinkToFit="1"/>
    </xf>
    <xf numFmtId="0" fontId="4" fillId="0" borderId="0" xfId="1" applyFont="1" applyFill="1" applyBorder="1" applyAlignment="1">
      <alignment horizontal="center" vertical="top" wrapText="1" shrinkToFit="1"/>
    </xf>
    <xf numFmtId="0" fontId="4" fillId="0" borderId="14" xfId="1" applyFont="1" applyFill="1" applyBorder="1" applyAlignment="1">
      <alignment horizontal="center" vertical="top" wrapText="1" shrinkToFit="1"/>
    </xf>
    <xf numFmtId="0" fontId="4" fillId="0" borderId="12" xfId="1" applyFont="1" applyFill="1" applyBorder="1" applyAlignment="1">
      <alignment horizontal="center" vertical="top" wrapText="1" shrinkToFit="1"/>
    </xf>
    <xf numFmtId="0" fontId="4" fillId="0" borderId="1" xfId="1" applyFont="1" applyFill="1" applyBorder="1" applyAlignment="1">
      <alignment horizontal="center" vertical="top" wrapText="1" shrinkToFit="1"/>
    </xf>
    <xf numFmtId="0" fontId="4" fillId="0" borderId="13" xfId="1" applyFont="1" applyFill="1" applyBorder="1" applyAlignment="1">
      <alignment horizontal="center" vertical="top" wrapText="1" shrinkToFi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center" vertical="top" wrapText="1" shrinkToFit="1"/>
    </xf>
    <xf numFmtId="49" fontId="2" fillId="0" borderId="3" xfId="1" applyNumberFormat="1" applyFont="1" applyFill="1" applyBorder="1" applyAlignment="1">
      <alignment horizontal="center" vertical="top" wrapText="1" shrinkToFit="1"/>
    </xf>
    <xf numFmtId="49" fontId="2" fillId="0" borderId="5" xfId="1" applyNumberFormat="1" applyFont="1" applyFill="1" applyBorder="1" applyAlignment="1">
      <alignment horizontal="center" vertical="top" wrapText="1" shrinkToFit="1"/>
    </xf>
    <xf numFmtId="0" fontId="2" fillId="0" borderId="3" xfId="1" applyFont="1" applyFill="1" applyBorder="1" applyAlignment="1">
      <alignment horizontal="left" vertical="top" shrinkToFit="1"/>
    </xf>
    <xf numFmtId="0" fontId="2" fillId="0" borderId="5" xfId="1" applyFont="1" applyFill="1" applyBorder="1" applyAlignment="1">
      <alignment horizontal="left" vertical="top" shrinkToFit="1"/>
    </xf>
    <xf numFmtId="2" fontId="2" fillId="0" borderId="3" xfId="1" applyNumberFormat="1" applyFont="1" applyFill="1" applyBorder="1" applyAlignment="1">
      <alignment horizontal="left" vertical="top" wrapText="1" shrinkToFit="1"/>
    </xf>
    <xf numFmtId="2" fontId="2" fillId="0" borderId="5" xfId="1" applyNumberFormat="1" applyFont="1" applyFill="1" applyBorder="1" applyAlignment="1">
      <alignment horizontal="left" vertical="top" wrapText="1" shrinkToFit="1"/>
    </xf>
    <xf numFmtId="0" fontId="2" fillId="0" borderId="10" xfId="1" applyFont="1" applyFill="1" applyBorder="1" applyAlignment="1">
      <alignment horizontal="left" vertical="top" wrapText="1"/>
    </xf>
    <xf numFmtId="0" fontId="2" fillId="0" borderId="12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shrinkToFit="1"/>
    </xf>
    <xf numFmtId="2" fontId="2" fillId="0" borderId="4" xfId="1" applyNumberFormat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shrinkToFit="1"/>
    </xf>
    <xf numFmtId="0" fontId="2" fillId="0" borderId="2" xfId="1" applyFont="1" applyFill="1" applyBorder="1" applyAlignment="1">
      <alignment horizontal="left" vertical="top" shrinkToFit="1"/>
    </xf>
    <xf numFmtId="0" fontId="2" fillId="0" borderId="3" xfId="1" applyFont="1" applyFill="1" applyBorder="1" applyAlignment="1">
      <alignment horizontal="center" vertical="top"/>
    </xf>
    <xf numFmtId="0" fontId="2" fillId="0" borderId="5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center" vertical="top" shrinkToFit="1"/>
    </xf>
    <xf numFmtId="0" fontId="2" fillId="0" borderId="10" xfId="1" applyFont="1" applyFill="1" applyBorder="1" applyAlignment="1">
      <alignment horizontal="left" vertical="top" wrapText="1" shrinkToFit="1"/>
    </xf>
    <xf numFmtId="0" fontId="2" fillId="0" borderId="12" xfId="1" applyFont="1" applyFill="1" applyBorder="1" applyAlignment="1">
      <alignment horizontal="left" vertical="top" wrapText="1" shrinkToFit="1"/>
    </xf>
    <xf numFmtId="0" fontId="2" fillId="0" borderId="3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center" vertical="top" wrapText="1" shrinkToFit="1"/>
    </xf>
    <xf numFmtId="14" fontId="2" fillId="0" borderId="3" xfId="1" applyNumberFormat="1" applyFont="1" applyFill="1" applyBorder="1" applyAlignment="1">
      <alignment horizontal="center" vertical="top" wrapText="1"/>
    </xf>
    <xf numFmtId="14" fontId="2" fillId="0" borderId="4" xfId="1" applyNumberFormat="1" applyFont="1" applyFill="1" applyBorder="1" applyAlignment="1">
      <alignment horizontal="center" vertical="top" wrapText="1"/>
    </xf>
    <xf numFmtId="14" fontId="2" fillId="0" borderId="5" xfId="1" applyNumberFormat="1" applyFont="1" applyFill="1" applyBorder="1" applyAlignment="1">
      <alignment horizontal="center" vertical="top" wrapText="1"/>
    </xf>
    <xf numFmtId="49" fontId="2" fillId="0" borderId="3" xfId="1" applyNumberFormat="1" applyFont="1" applyFill="1" applyBorder="1" applyAlignment="1">
      <alignment horizontal="left" vertical="top" wrapText="1"/>
    </xf>
    <xf numFmtId="49" fontId="2" fillId="0" borderId="4" xfId="1" applyNumberFormat="1" applyFont="1" applyFill="1" applyBorder="1" applyAlignment="1">
      <alignment horizontal="left" vertical="top" wrapText="1"/>
    </xf>
    <xf numFmtId="49" fontId="2" fillId="0" borderId="5" xfId="1" applyNumberFormat="1" applyFont="1" applyFill="1" applyBorder="1" applyAlignment="1">
      <alignment horizontal="left" vertical="top" wrapText="1"/>
    </xf>
    <xf numFmtId="0" fontId="2" fillId="0" borderId="11" xfId="1" applyFont="1" applyFill="1" applyBorder="1" applyAlignment="1">
      <alignment horizontal="left" vertical="top" wrapText="1"/>
    </xf>
    <xf numFmtId="0" fontId="2" fillId="0" borderId="14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2" fillId="0" borderId="10" xfId="1" applyFont="1" applyFill="1" applyBorder="1" applyAlignment="1">
      <alignment horizontal="center" vertical="top" wrapText="1"/>
    </xf>
    <xf numFmtId="0" fontId="2" fillId="0" borderId="9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15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 wrapText="1"/>
    </xf>
    <xf numFmtId="0" fontId="2" fillId="0" borderId="14" xfId="1" applyFont="1" applyFill="1" applyBorder="1" applyAlignment="1">
      <alignment horizontal="center" vertical="top" wrapText="1"/>
    </xf>
    <xf numFmtId="0" fontId="2" fillId="0" borderId="12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3" xfId="1" applyFont="1" applyFill="1" applyBorder="1" applyAlignment="1">
      <alignment horizontal="center" vertical="top" wrapText="1"/>
    </xf>
    <xf numFmtId="16" fontId="2" fillId="0" borderId="3" xfId="1" applyNumberFormat="1" applyFont="1" applyFill="1" applyBorder="1" applyAlignment="1">
      <alignment horizontal="center" vertical="top" wrapText="1"/>
    </xf>
    <xf numFmtId="16" fontId="2" fillId="0" borderId="4" xfId="1" applyNumberFormat="1" applyFont="1" applyFill="1" applyBorder="1" applyAlignment="1">
      <alignment horizontal="center" vertical="top" wrapText="1"/>
    </xf>
    <xf numFmtId="16" fontId="2" fillId="0" borderId="5" xfId="1" applyNumberFormat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 wrapText="1"/>
    </xf>
    <xf numFmtId="164" fontId="4" fillId="0" borderId="6" xfId="1" applyNumberFormat="1" applyFont="1" applyFill="1" applyBorder="1" applyAlignment="1">
      <alignment horizontal="right" vertical="top" wrapText="1"/>
    </xf>
    <xf numFmtId="164" fontId="4" fillId="0" borderId="7" xfId="1" applyNumberFormat="1" applyFont="1" applyFill="1" applyBorder="1" applyAlignment="1">
      <alignment horizontal="right" vertical="top" wrapText="1"/>
    </xf>
    <xf numFmtId="164" fontId="4" fillId="0" borderId="8" xfId="1" applyNumberFormat="1" applyFont="1" applyFill="1" applyBorder="1" applyAlignment="1">
      <alignment horizontal="right" vertical="top" wrapText="1"/>
    </xf>
    <xf numFmtId="0" fontId="4" fillId="0" borderId="9" xfId="1" applyFont="1" applyFill="1" applyBorder="1" applyAlignment="1">
      <alignment horizontal="center" vertical="top" wrapText="1"/>
    </xf>
    <xf numFmtId="0" fontId="4" fillId="0" borderId="11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14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3" xfId="1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2" fillId="0" borderId="3" xfId="1" applyNumberFormat="1" applyFont="1" applyFill="1" applyBorder="1" applyAlignment="1">
      <alignment horizontal="center" vertical="top" wrapText="1"/>
    </xf>
    <xf numFmtId="49" fontId="2" fillId="0" borderId="4" xfId="1" applyNumberFormat="1" applyFont="1" applyFill="1" applyBorder="1" applyAlignment="1">
      <alignment horizontal="center" vertical="top" wrapText="1"/>
    </xf>
    <xf numFmtId="49" fontId="2" fillId="0" borderId="5" xfId="1" applyNumberFormat="1" applyFont="1" applyFill="1" applyBorder="1" applyAlignment="1">
      <alignment horizontal="center" vertical="top" wrapText="1"/>
    </xf>
    <xf numFmtId="0" fontId="4" fillId="0" borderId="9" xfId="1" applyFont="1" applyFill="1" applyBorder="1" applyAlignment="1">
      <alignment horizontal="center" vertical="top"/>
    </xf>
    <xf numFmtId="0" fontId="2" fillId="0" borderId="4" xfId="1" applyFont="1" applyFill="1" applyBorder="1" applyAlignment="1">
      <alignment horizontal="center" vertical="top" wrapText="1" shrinkToFit="1"/>
    </xf>
    <xf numFmtId="0" fontId="4" fillId="0" borderId="3" xfId="1" applyFont="1" applyFill="1" applyBorder="1" applyAlignment="1">
      <alignment horizontal="center" vertical="top" wrapText="1" shrinkToFit="1"/>
    </xf>
    <xf numFmtId="0" fontId="4" fillId="0" borderId="4" xfId="1" applyFont="1" applyFill="1" applyBorder="1" applyAlignment="1">
      <alignment horizontal="center" vertical="top" wrapText="1" shrinkToFit="1"/>
    </xf>
    <xf numFmtId="0" fontId="4" fillId="0" borderId="5" xfId="1" applyFont="1" applyFill="1" applyBorder="1" applyAlignment="1">
      <alignment horizontal="center" vertical="top" wrapText="1" shrinkToFit="1"/>
    </xf>
    <xf numFmtId="0" fontId="2" fillId="0" borderId="0" xfId="1" applyFont="1" applyAlignment="1">
      <alignment horizontal="left" vertical="top"/>
    </xf>
    <xf numFmtId="0" fontId="11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</cellXfs>
  <cellStyles count="2">
    <cellStyle name="Звичайний" xfId="0" builtinId="0"/>
    <cellStyle name="Звичайний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rtemrada.gov.ua/department/v%D1%96dd%D1%96ltorg%D1%96vl%D1%96" TargetMode="External"/><Relationship Id="rId1" Type="http://schemas.openxmlformats.org/officeDocument/2006/relationships/hyperlink" Target="http://artemrada.gov.ua/department/amcsssd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402"/>
  <sheetViews>
    <sheetView tabSelected="1" view="pageBreakPreview" topLeftCell="A72" zoomScale="86" zoomScaleNormal="100" zoomScaleSheetLayoutView="86" workbookViewId="0">
      <selection activeCell="J7" sqref="J7"/>
    </sheetView>
  </sheetViews>
  <sheetFormatPr defaultColWidth="9.109375" defaultRowHeight="16.8" x14ac:dyDescent="0.3"/>
  <cols>
    <col min="1" max="1" width="8.5546875" style="2" customWidth="1"/>
    <col min="2" max="2" width="23.33203125" style="2" customWidth="1"/>
    <col min="3" max="3" width="45.5546875" style="2" customWidth="1"/>
    <col min="4" max="4" width="13.44140625" style="2" customWidth="1"/>
    <col min="5" max="5" width="22.109375" style="2" customWidth="1"/>
    <col min="6" max="6" width="17.44140625" style="2" customWidth="1"/>
    <col min="7" max="7" width="12.33203125" style="2" customWidth="1"/>
    <col min="8" max="8" width="12.109375" style="2" customWidth="1"/>
    <col min="9" max="9" width="13.109375" style="2" customWidth="1"/>
    <col min="10" max="10" width="12" style="2" customWidth="1"/>
    <col min="11" max="11" width="14" style="2" customWidth="1"/>
    <col min="12" max="12" width="29.44140625" style="2" customWidth="1"/>
    <col min="13" max="16384" width="9.109375" style="2"/>
  </cols>
  <sheetData>
    <row r="1" spans="1:12" x14ac:dyDescent="0.3">
      <c r="A1" s="1" t="s">
        <v>0</v>
      </c>
    </row>
    <row r="2" spans="1:12" ht="21" customHeight="1" x14ac:dyDescent="0.3">
      <c r="J2" s="2" t="s">
        <v>1</v>
      </c>
    </row>
    <row r="3" spans="1:12" ht="17.25" customHeight="1" x14ac:dyDescent="0.3">
      <c r="J3" s="222" t="s">
        <v>2</v>
      </c>
      <c r="K3" s="222"/>
      <c r="L3" s="222"/>
    </row>
    <row r="4" spans="1:12" x14ac:dyDescent="0.3">
      <c r="I4" s="3"/>
      <c r="J4" s="222" t="s">
        <v>3</v>
      </c>
      <c r="K4" s="222"/>
      <c r="L4" s="222"/>
    </row>
    <row r="5" spans="1:12" ht="69.75" customHeight="1" x14ac:dyDescent="0.3">
      <c r="H5" s="4"/>
      <c r="I5" s="4"/>
      <c r="J5" s="121" t="s">
        <v>4</v>
      </c>
      <c r="K5" s="121"/>
      <c r="L5" s="121"/>
    </row>
    <row r="6" spans="1:12" x14ac:dyDescent="0.3">
      <c r="I6" s="3"/>
      <c r="J6" s="5" t="s">
        <v>5</v>
      </c>
      <c r="K6" s="6"/>
      <c r="L6" s="7"/>
    </row>
    <row r="7" spans="1:12" x14ac:dyDescent="0.3">
      <c r="I7" s="3"/>
      <c r="J7" s="5" t="s">
        <v>676</v>
      </c>
      <c r="K7" s="6"/>
      <c r="L7" s="7"/>
    </row>
    <row r="8" spans="1:12" x14ac:dyDescent="0.3">
      <c r="H8" s="3"/>
      <c r="I8" s="3"/>
      <c r="J8" s="3"/>
      <c r="K8" s="3"/>
    </row>
    <row r="9" spans="1:12" x14ac:dyDescent="0.3">
      <c r="H9" s="3"/>
      <c r="I9" s="3"/>
      <c r="J9" s="3"/>
      <c r="K9" s="3"/>
    </row>
    <row r="10" spans="1:12" x14ac:dyDescent="0.3">
      <c r="H10" s="8"/>
      <c r="I10" s="3"/>
      <c r="J10" s="3"/>
      <c r="K10" s="3"/>
    </row>
    <row r="11" spans="1:12" ht="13.5" customHeight="1" x14ac:dyDescent="0.3">
      <c r="H11" s="3"/>
      <c r="I11" s="3"/>
      <c r="J11" s="3"/>
      <c r="K11" s="3"/>
    </row>
    <row r="12" spans="1:12" hidden="1" x14ac:dyDescent="0.3">
      <c r="H12" s="3"/>
      <c r="I12" s="3"/>
      <c r="J12" s="3"/>
      <c r="K12" s="3"/>
    </row>
    <row r="13" spans="1:12" hidden="1" x14ac:dyDescent="0.3"/>
    <row r="14" spans="1:12" hidden="1" x14ac:dyDescent="0.3"/>
    <row r="15" spans="1:12" ht="27.75" customHeight="1" x14ac:dyDescent="0.3">
      <c r="A15" s="223" t="s">
        <v>674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</row>
    <row r="16" spans="1:12" s="10" customFormat="1" x14ac:dyDescent="0.3">
      <c r="A16" s="128" t="s">
        <v>6</v>
      </c>
      <c r="B16" s="128" t="s">
        <v>7</v>
      </c>
      <c r="C16" s="128" t="s">
        <v>8</v>
      </c>
      <c r="D16" s="128" t="s">
        <v>9</v>
      </c>
      <c r="E16" s="128" t="s">
        <v>10</v>
      </c>
      <c r="F16" s="128" t="s">
        <v>657</v>
      </c>
      <c r="G16" s="128" t="s">
        <v>11</v>
      </c>
      <c r="H16" s="128"/>
      <c r="I16" s="128"/>
      <c r="J16" s="128"/>
      <c r="K16" s="128"/>
      <c r="L16" s="129" t="s">
        <v>12</v>
      </c>
    </row>
    <row r="17" spans="1:12" s="10" customFormat="1" x14ac:dyDescent="0.3">
      <c r="A17" s="128"/>
      <c r="B17" s="128"/>
      <c r="C17" s="128"/>
      <c r="D17" s="128"/>
      <c r="E17" s="128"/>
      <c r="F17" s="128"/>
      <c r="G17" s="129" t="s">
        <v>13</v>
      </c>
      <c r="H17" s="129" t="s">
        <v>14</v>
      </c>
      <c r="I17" s="129" t="s">
        <v>15</v>
      </c>
      <c r="J17" s="129" t="s">
        <v>16</v>
      </c>
      <c r="K17" s="129" t="s">
        <v>17</v>
      </c>
      <c r="L17" s="130"/>
    </row>
    <row r="18" spans="1:12" s="10" customFormat="1" x14ac:dyDescent="0.3">
      <c r="A18" s="128"/>
      <c r="B18" s="128"/>
      <c r="C18" s="128"/>
      <c r="D18" s="128"/>
      <c r="E18" s="128"/>
      <c r="F18" s="128"/>
      <c r="G18" s="131"/>
      <c r="H18" s="131"/>
      <c r="I18" s="131"/>
      <c r="J18" s="131"/>
      <c r="K18" s="131"/>
      <c r="L18" s="130"/>
    </row>
    <row r="19" spans="1:12" s="10" customFormat="1" x14ac:dyDescent="0.3">
      <c r="A19" s="128"/>
      <c r="B19" s="128"/>
      <c r="C19" s="128"/>
      <c r="D19" s="128"/>
      <c r="E19" s="128"/>
      <c r="F19" s="128"/>
      <c r="G19" s="114" t="s">
        <v>673</v>
      </c>
      <c r="H19" s="114" t="s">
        <v>673</v>
      </c>
      <c r="I19" s="114" t="s">
        <v>673</v>
      </c>
      <c r="J19" s="114" t="s">
        <v>673</v>
      </c>
      <c r="K19" s="114" t="s">
        <v>673</v>
      </c>
      <c r="L19" s="131"/>
    </row>
    <row r="20" spans="1:12" s="12" customFormat="1" x14ac:dyDescent="0.3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</row>
    <row r="21" spans="1:12" s="12" customFormat="1" x14ac:dyDescent="0.3">
      <c r="A21" s="127" t="s">
        <v>658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</row>
    <row r="22" spans="1:12" s="10" customFormat="1" ht="100.8" x14ac:dyDescent="0.3">
      <c r="A22" s="11" t="s">
        <v>18</v>
      </c>
      <c r="B22" s="13" t="s">
        <v>19</v>
      </c>
      <c r="C22" s="13" t="s">
        <v>20</v>
      </c>
      <c r="D22" s="13" t="s">
        <v>21</v>
      </c>
      <c r="E22" s="13" t="s">
        <v>609</v>
      </c>
      <c r="F22" s="13" t="s">
        <v>22</v>
      </c>
      <c r="G22" s="14"/>
      <c r="H22" s="14"/>
      <c r="I22" s="14"/>
      <c r="J22" s="14"/>
      <c r="K22" s="14"/>
      <c r="L22" s="13" t="s">
        <v>23</v>
      </c>
    </row>
    <row r="23" spans="1:12" s="10" customFormat="1" ht="45.75" customHeight="1" x14ac:dyDescent="0.3">
      <c r="A23" s="119" t="s">
        <v>24</v>
      </c>
      <c r="B23" s="117" t="s">
        <v>25</v>
      </c>
      <c r="C23" s="117" t="s">
        <v>498</v>
      </c>
      <c r="D23" s="119" t="s">
        <v>21</v>
      </c>
      <c r="E23" s="119" t="s">
        <v>499</v>
      </c>
      <c r="F23" s="13" t="s">
        <v>27</v>
      </c>
      <c r="G23" s="14">
        <v>140</v>
      </c>
      <c r="H23" s="15"/>
      <c r="I23" s="15"/>
      <c r="J23" s="15"/>
      <c r="K23" s="14">
        <f t="shared" ref="K23:K38" si="0">SUM(G23:J23)</f>
        <v>140</v>
      </c>
      <c r="L23" s="117" t="s">
        <v>28</v>
      </c>
    </row>
    <row r="24" spans="1:12" s="10" customFormat="1" ht="165.6" customHeight="1" x14ac:dyDescent="0.3">
      <c r="A24" s="218"/>
      <c r="B24" s="146"/>
      <c r="C24" s="146"/>
      <c r="D24" s="218"/>
      <c r="E24" s="218"/>
      <c r="F24" s="13" t="s">
        <v>29</v>
      </c>
      <c r="G24" s="14"/>
      <c r="H24" s="14">
        <v>160</v>
      </c>
      <c r="I24" s="14"/>
      <c r="J24" s="14"/>
      <c r="K24" s="14">
        <f t="shared" si="0"/>
        <v>160</v>
      </c>
      <c r="L24" s="146"/>
    </row>
    <row r="25" spans="1:12" s="17" customFormat="1" ht="139.5" customHeight="1" x14ac:dyDescent="0.3">
      <c r="A25" s="120"/>
      <c r="B25" s="118"/>
      <c r="C25" s="118"/>
      <c r="D25" s="120"/>
      <c r="E25" s="120"/>
      <c r="F25" s="13" t="s">
        <v>30</v>
      </c>
      <c r="G25" s="14"/>
      <c r="H25" s="16"/>
      <c r="I25" s="14">
        <v>180</v>
      </c>
      <c r="J25" s="14">
        <v>350</v>
      </c>
      <c r="K25" s="14">
        <f t="shared" si="0"/>
        <v>530</v>
      </c>
      <c r="L25" s="118"/>
    </row>
    <row r="26" spans="1:12" s="10" customFormat="1" ht="36.75" customHeight="1" x14ac:dyDescent="0.3">
      <c r="A26" s="119" t="s">
        <v>31</v>
      </c>
      <c r="B26" s="119" t="s">
        <v>32</v>
      </c>
      <c r="C26" s="117" t="s">
        <v>33</v>
      </c>
      <c r="D26" s="119" t="s">
        <v>34</v>
      </c>
      <c r="E26" s="119" t="s">
        <v>499</v>
      </c>
      <c r="F26" s="13" t="s">
        <v>27</v>
      </c>
      <c r="G26" s="14">
        <v>150</v>
      </c>
      <c r="H26" s="14"/>
      <c r="I26" s="14"/>
      <c r="J26" s="14"/>
      <c r="K26" s="14">
        <f t="shared" si="0"/>
        <v>150</v>
      </c>
      <c r="L26" s="119" t="s">
        <v>35</v>
      </c>
    </row>
    <row r="27" spans="1:12" s="10" customFormat="1" ht="66.75" customHeight="1" x14ac:dyDescent="0.3">
      <c r="A27" s="218"/>
      <c r="B27" s="218"/>
      <c r="C27" s="146"/>
      <c r="D27" s="218"/>
      <c r="E27" s="218"/>
      <c r="F27" s="13" t="s">
        <v>36</v>
      </c>
      <c r="G27" s="18"/>
      <c r="H27" s="14"/>
      <c r="I27" s="14"/>
      <c r="J27" s="14"/>
      <c r="K27" s="14"/>
      <c r="L27" s="218"/>
    </row>
    <row r="28" spans="1:12" s="10" customFormat="1" ht="60" customHeight="1" x14ac:dyDescent="0.3">
      <c r="A28" s="120"/>
      <c r="B28" s="120"/>
      <c r="C28" s="118"/>
      <c r="D28" s="120"/>
      <c r="E28" s="120"/>
      <c r="F28" s="13" t="s">
        <v>37</v>
      </c>
      <c r="G28" s="18"/>
      <c r="H28" s="14"/>
      <c r="I28" s="14">
        <v>500</v>
      </c>
      <c r="J28" s="14">
        <v>550</v>
      </c>
      <c r="K28" s="14">
        <v>1050</v>
      </c>
      <c r="L28" s="120"/>
    </row>
    <row r="29" spans="1:12" s="10" customFormat="1" ht="33.6" x14ac:dyDescent="0.3">
      <c r="A29" s="148" t="s">
        <v>38</v>
      </c>
      <c r="B29" s="147" t="s">
        <v>32</v>
      </c>
      <c r="C29" s="147" t="s">
        <v>39</v>
      </c>
      <c r="D29" s="147" t="s">
        <v>40</v>
      </c>
      <c r="E29" s="148" t="s">
        <v>499</v>
      </c>
      <c r="F29" s="13" t="s">
        <v>41</v>
      </c>
      <c r="G29" s="14">
        <v>5000</v>
      </c>
      <c r="H29" s="14"/>
      <c r="I29" s="14"/>
      <c r="J29" s="14"/>
      <c r="K29" s="14">
        <f t="shared" si="0"/>
        <v>5000</v>
      </c>
      <c r="L29" s="147" t="s">
        <v>42</v>
      </c>
    </row>
    <row r="30" spans="1:12" s="10" customFormat="1" ht="33.6" x14ac:dyDescent="0.3">
      <c r="A30" s="148"/>
      <c r="B30" s="147"/>
      <c r="C30" s="147"/>
      <c r="D30" s="147"/>
      <c r="E30" s="148"/>
      <c r="F30" s="19" t="s">
        <v>43</v>
      </c>
      <c r="G30" s="14">
        <v>34000</v>
      </c>
      <c r="H30" s="14">
        <v>8000</v>
      </c>
      <c r="I30" s="14"/>
      <c r="J30" s="14"/>
      <c r="K30" s="14">
        <f t="shared" si="0"/>
        <v>42000</v>
      </c>
      <c r="L30" s="147"/>
    </row>
    <row r="31" spans="1:12" s="10" customFormat="1" ht="33.6" x14ac:dyDescent="0.3">
      <c r="A31" s="148"/>
      <c r="B31" s="147"/>
      <c r="C31" s="147"/>
      <c r="D31" s="147"/>
      <c r="E31" s="148"/>
      <c r="F31" s="13" t="s">
        <v>27</v>
      </c>
      <c r="G31" s="14">
        <v>9100</v>
      </c>
      <c r="H31" s="14"/>
      <c r="I31" s="14"/>
      <c r="J31" s="14"/>
      <c r="K31" s="14">
        <f t="shared" si="0"/>
        <v>9100</v>
      </c>
      <c r="L31" s="147"/>
    </row>
    <row r="32" spans="1:12" s="10" customFormat="1" ht="50.4" x14ac:dyDescent="0.3">
      <c r="A32" s="148"/>
      <c r="B32" s="147"/>
      <c r="C32" s="147"/>
      <c r="D32" s="147"/>
      <c r="E32" s="148"/>
      <c r="F32" s="13" t="s">
        <v>36</v>
      </c>
      <c r="G32" s="14"/>
      <c r="H32" s="14">
        <v>6385.8</v>
      </c>
      <c r="I32" s="14"/>
      <c r="J32" s="14"/>
      <c r="K32" s="14">
        <f t="shared" si="0"/>
        <v>6385.8</v>
      </c>
      <c r="L32" s="147"/>
    </row>
    <row r="33" spans="1:13" s="10" customFormat="1" ht="39" customHeight="1" x14ac:dyDescent="0.3">
      <c r="A33" s="148"/>
      <c r="B33" s="147"/>
      <c r="C33" s="147"/>
      <c r="D33" s="147"/>
      <c r="E33" s="148"/>
      <c r="F33" s="76" t="s">
        <v>502</v>
      </c>
      <c r="G33" s="14"/>
      <c r="H33" s="14"/>
      <c r="I33" s="80"/>
      <c r="J33" s="14"/>
      <c r="K33" s="14">
        <f t="shared" si="0"/>
        <v>0</v>
      </c>
      <c r="L33" s="147"/>
    </row>
    <row r="34" spans="1:13" s="10" customFormat="1" ht="25.5" customHeight="1" x14ac:dyDescent="0.3">
      <c r="A34" s="148"/>
      <c r="B34" s="147"/>
      <c r="C34" s="147"/>
      <c r="D34" s="147"/>
      <c r="E34" s="148"/>
      <c r="F34" s="13" t="s">
        <v>44</v>
      </c>
      <c r="G34" s="14"/>
      <c r="H34" s="14"/>
      <c r="I34" s="14"/>
      <c r="J34" s="14"/>
      <c r="K34" s="14">
        <f t="shared" si="0"/>
        <v>0</v>
      </c>
      <c r="L34" s="147"/>
    </row>
    <row r="35" spans="1:13" s="10" customFormat="1" ht="56.25" customHeight="1" x14ac:dyDescent="0.3">
      <c r="A35" s="119" t="s">
        <v>45</v>
      </c>
      <c r="B35" s="117" t="s">
        <v>46</v>
      </c>
      <c r="C35" s="117" t="s">
        <v>47</v>
      </c>
      <c r="D35" s="119" t="s">
        <v>48</v>
      </c>
      <c r="E35" s="117" t="s">
        <v>499</v>
      </c>
      <c r="F35" s="13" t="s">
        <v>49</v>
      </c>
      <c r="G35" s="14"/>
      <c r="H35" s="14">
        <v>120</v>
      </c>
      <c r="I35" s="14"/>
      <c r="J35" s="14"/>
      <c r="K35" s="14">
        <f t="shared" si="0"/>
        <v>120</v>
      </c>
      <c r="L35" s="13" t="s">
        <v>500</v>
      </c>
    </row>
    <row r="36" spans="1:13" s="10" customFormat="1" ht="54.75" customHeight="1" x14ac:dyDescent="0.3">
      <c r="A36" s="218"/>
      <c r="B36" s="146"/>
      <c r="C36" s="118"/>
      <c r="D36" s="120"/>
      <c r="E36" s="118"/>
      <c r="F36" s="13" t="s">
        <v>50</v>
      </c>
      <c r="G36" s="14"/>
      <c r="H36" s="14"/>
      <c r="I36" s="14">
        <v>125</v>
      </c>
      <c r="J36" s="14">
        <v>130</v>
      </c>
      <c r="K36" s="14">
        <f t="shared" si="0"/>
        <v>255</v>
      </c>
      <c r="L36" s="13"/>
    </row>
    <row r="37" spans="1:13" s="10" customFormat="1" ht="81.75" customHeight="1" x14ac:dyDescent="0.3">
      <c r="A37" s="218"/>
      <c r="B37" s="146"/>
      <c r="C37" s="117" t="s">
        <v>577</v>
      </c>
      <c r="D37" s="119" t="s">
        <v>48</v>
      </c>
      <c r="E37" s="117" t="s">
        <v>499</v>
      </c>
      <c r="F37" s="13" t="s">
        <v>36</v>
      </c>
      <c r="G37" s="14"/>
      <c r="H37" s="14">
        <v>233.3</v>
      </c>
      <c r="I37" s="14"/>
      <c r="J37" s="14"/>
      <c r="K37" s="14">
        <f t="shared" si="0"/>
        <v>233.3</v>
      </c>
      <c r="L37" s="117" t="s">
        <v>501</v>
      </c>
    </row>
    <row r="38" spans="1:13" s="10" customFormat="1" ht="78.75" customHeight="1" x14ac:dyDescent="0.3">
      <c r="A38" s="120"/>
      <c r="B38" s="118"/>
      <c r="C38" s="118"/>
      <c r="D38" s="120"/>
      <c r="E38" s="118"/>
      <c r="F38" s="13" t="s">
        <v>37</v>
      </c>
      <c r="G38" s="14"/>
      <c r="H38" s="14"/>
      <c r="I38" s="14">
        <v>371.3</v>
      </c>
      <c r="J38" s="14">
        <v>247</v>
      </c>
      <c r="K38" s="14">
        <f t="shared" si="0"/>
        <v>618.29999999999995</v>
      </c>
      <c r="L38" s="118"/>
    </row>
    <row r="39" spans="1:13" s="10" customFormat="1" x14ac:dyDescent="0.3">
      <c r="A39" s="123"/>
      <c r="B39" s="219"/>
      <c r="C39" s="123"/>
      <c r="D39" s="123"/>
      <c r="E39" s="123"/>
      <c r="F39" s="20" t="s">
        <v>659</v>
      </c>
      <c r="G39" s="21">
        <f>SUM(G22:G38)</f>
        <v>48390</v>
      </c>
      <c r="H39" s="21">
        <f>SUM(H22:H38)</f>
        <v>14899.099999999999</v>
      </c>
      <c r="I39" s="21">
        <f>SUM(I22:I38)</f>
        <v>1176.3</v>
      </c>
      <c r="J39" s="21">
        <f>SUM(J22:J38)</f>
        <v>1277</v>
      </c>
      <c r="K39" s="21">
        <f>SUM(K22:K38)</f>
        <v>65742.400000000009</v>
      </c>
      <c r="L39" s="123"/>
      <c r="M39" s="83">
        <f>SUM(G22:J38)</f>
        <v>65742.400000000009</v>
      </c>
    </row>
    <row r="40" spans="1:13" s="10" customFormat="1" ht="18.75" customHeight="1" x14ac:dyDescent="0.3">
      <c r="A40" s="123"/>
      <c r="B40" s="220"/>
      <c r="C40" s="123"/>
      <c r="D40" s="123"/>
      <c r="E40" s="123"/>
      <c r="F40" s="20" t="s">
        <v>660</v>
      </c>
      <c r="G40" s="124"/>
      <c r="H40" s="125"/>
      <c r="I40" s="125"/>
      <c r="J40" s="125"/>
      <c r="K40" s="126"/>
      <c r="L40" s="123"/>
    </row>
    <row r="41" spans="1:13" s="22" customFormat="1" ht="50.4" x14ac:dyDescent="0.3">
      <c r="A41" s="123"/>
      <c r="B41" s="220"/>
      <c r="C41" s="123"/>
      <c r="D41" s="123"/>
      <c r="E41" s="123"/>
      <c r="F41" s="20" t="s">
        <v>661</v>
      </c>
      <c r="G41" s="21">
        <f t="shared" ref="G41:J42" si="1">G29</f>
        <v>5000</v>
      </c>
      <c r="H41" s="21">
        <f t="shared" si="1"/>
        <v>0</v>
      </c>
      <c r="I41" s="21">
        <f t="shared" si="1"/>
        <v>0</v>
      </c>
      <c r="J41" s="21">
        <f t="shared" si="1"/>
        <v>0</v>
      </c>
      <c r="K41" s="21">
        <f t="shared" ref="K41:K46" si="2">SUM(G41:J41)</f>
        <v>5000</v>
      </c>
      <c r="L41" s="123"/>
    </row>
    <row r="42" spans="1:13" s="22" customFormat="1" ht="50.4" x14ac:dyDescent="0.3">
      <c r="A42" s="123"/>
      <c r="B42" s="220"/>
      <c r="C42" s="123"/>
      <c r="D42" s="123"/>
      <c r="E42" s="123"/>
      <c r="F42" s="23" t="s">
        <v>662</v>
      </c>
      <c r="G42" s="21">
        <f t="shared" si="1"/>
        <v>34000</v>
      </c>
      <c r="H42" s="21">
        <f t="shared" si="1"/>
        <v>8000</v>
      </c>
      <c r="I42" s="21">
        <f t="shared" si="1"/>
        <v>0</v>
      </c>
      <c r="J42" s="21">
        <f t="shared" si="1"/>
        <v>0</v>
      </c>
      <c r="K42" s="21">
        <f t="shared" si="2"/>
        <v>42000</v>
      </c>
      <c r="L42" s="123"/>
    </row>
    <row r="43" spans="1:13" s="10" customFormat="1" ht="49.2" customHeight="1" x14ac:dyDescent="0.3">
      <c r="A43" s="123"/>
      <c r="B43" s="220"/>
      <c r="C43" s="123"/>
      <c r="D43" s="123"/>
      <c r="E43" s="123"/>
      <c r="F43" s="20" t="s">
        <v>663</v>
      </c>
      <c r="G43" s="21">
        <f>G23+G31+G26</f>
        <v>9390</v>
      </c>
      <c r="H43" s="21">
        <f>H23+H31+H26</f>
        <v>0</v>
      </c>
      <c r="I43" s="21">
        <f>I23+I31+I26</f>
        <v>0</v>
      </c>
      <c r="J43" s="21">
        <f>J23+J31+J26</f>
        <v>0</v>
      </c>
      <c r="K43" s="21">
        <f t="shared" si="2"/>
        <v>9390</v>
      </c>
      <c r="L43" s="123"/>
    </row>
    <row r="44" spans="1:13" s="10" customFormat="1" ht="73.95" customHeight="1" x14ac:dyDescent="0.3">
      <c r="A44" s="123"/>
      <c r="B44" s="220"/>
      <c r="C44" s="123"/>
      <c r="D44" s="123"/>
      <c r="E44" s="123"/>
      <c r="F44" s="20" t="s">
        <v>664</v>
      </c>
      <c r="G44" s="21">
        <f>G24+G35+G37+G32+G27</f>
        <v>0</v>
      </c>
      <c r="H44" s="21">
        <f>H24+H35+H37+H32+H27</f>
        <v>6899.1</v>
      </c>
      <c r="I44" s="21">
        <f>I24+I35+I37+I32+I27</f>
        <v>0</v>
      </c>
      <c r="J44" s="21">
        <f>J24+J35+J37+J32+J27</f>
        <v>0</v>
      </c>
      <c r="K44" s="21">
        <f t="shared" si="2"/>
        <v>6899.1</v>
      </c>
      <c r="L44" s="123"/>
    </row>
    <row r="45" spans="1:13" s="10" customFormat="1" ht="75" customHeight="1" x14ac:dyDescent="0.3">
      <c r="A45" s="123"/>
      <c r="B45" s="220"/>
      <c r="C45" s="123"/>
      <c r="D45" s="123"/>
      <c r="E45" s="123"/>
      <c r="F45" s="20" t="s">
        <v>665</v>
      </c>
      <c r="G45" s="21">
        <f>G25+G36+G38+G28</f>
        <v>0</v>
      </c>
      <c r="H45" s="21">
        <f>H25+H36+H38+H28</f>
        <v>0</v>
      </c>
      <c r="I45" s="21">
        <f>I25+I36+I38+I28+I33</f>
        <v>1176.3</v>
      </c>
      <c r="J45" s="21">
        <f>J25+J36+J38+J28</f>
        <v>1277</v>
      </c>
      <c r="K45" s="21">
        <f>SUM(G45:J45)</f>
        <v>2453.3000000000002</v>
      </c>
      <c r="L45" s="123"/>
    </row>
    <row r="46" spans="1:13" s="22" customFormat="1" ht="33.6" x14ac:dyDescent="0.3">
      <c r="A46" s="123"/>
      <c r="B46" s="221"/>
      <c r="C46" s="123"/>
      <c r="D46" s="123"/>
      <c r="E46" s="123"/>
      <c r="F46" s="20" t="s">
        <v>666</v>
      </c>
      <c r="G46" s="24">
        <f>G34</f>
        <v>0</v>
      </c>
      <c r="H46" s="24">
        <f>H34</f>
        <v>0</v>
      </c>
      <c r="I46" s="24">
        <f>I34</f>
        <v>0</v>
      </c>
      <c r="J46" s="24">
        <f>J34</f>
        <v>0</v>
      </c>
      <c r="K46" s="21">
        <f t="shared" si="2"/>
        <v>0</v>
      </c>
      <c r="L46" s="123"/>
    </row>
    <row r="47" spans="1:13" s="10" customFormat="1" x14ac:dyDescent="0.3">
      <c r="A47" s="217" t="s">
        <v>52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</row>
    <row r="48" spans="1:13" s="10" customFormat="1" x14ac:dyDescent="0.3">
      <c r="A48" s="127" t="s">
        <v>53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s="25" customFormat="1" x14ac:dyDescent="0.3">
      <c r="A49" s="128" t="s">
        <v>6</v>
      </c>
      <c r="B49" s="128" t="s">
        <v>7</v>
      </c>
      <c r="C49" s="128" t="s">
        <v>8</v>
      </c>
      <c r="D49" s="128" t="s">
        <v>9</v>
      </c>
      <c r="E49" s="128" t="s">
        <v>10</v>
      </c>
      <c r="F49" s="128" t="s">
        <v>54</v>
      </c>
      <c r="G49" s="128" t="s">
        <v>11</v>
      </c>
      <c r="H49" s="128"/>
      <c r="I49" s="128"/>
      <c r="J49" s="128"/>
      <c r="K49" s="128"/>
      <c r="L49" s="128" t="s">
        <v>12</v>
      </c>
    </row>
    <row r="50" spans="1:12" s="25" customFormat="1" ht="18" customHeight="1" x14ac:dyDescent="0.3">
      <c r="A50" s="128"/>
      <c r="B50" s="128"/>
      <c r="C50" s="128"/>
      <c r="D50" s="128"/>
      <c r="E50" s="128"/>
      <c r="F50" s="128"/>
      <c r="G50" s="113" t="s">
        <v>13</v>
      </c>
      <c r="H50" s="113" t="s">
        <v>14</v>
      </c>
      <c r="I50" s="113" t="s">
        <v>15</v>
      </c>
      <c r="J50" s="113" t="s">
        <v>16</v>
      </c>
      <c r="K50" s="113" t="s">
        <v>17</v>
      </c>
      <c r="L50" s="128"/>
    </row>
    <row r="51" spans="1:12" s="25" customFormat="1" ht="20.25" customHeight="1" x14ac:dyDescent="0.3">
      <c r="A51" s="128"/>
      <c r="B51" s="128"/>
      <c r="C51" s="128"/>
      <c r="D51" s="128"/>
      <c r="E51" s="128"/>
      <c r="F51" s="128"/>
      <c r="G51" s="114" t="s">
        <v>673</v>
      </c>
      <c r="H51" s="114" t="s">
        <v>673</v>
      </c>
      <c r="I51" s="114" t="s">
        <v>673</v>
      </c>
      <c r="J51" s="114" t="s">
        <v>673</v>
      </c>
      <c r="K51" s="114" t="s">
        <v>673</v>
      </c>
      <c r="L51" s="128"/>
    </row>
    <row r="52" spans="1:12" s="12" customFormat="1" x14ac:dyDescent="0.3">
      <c r="A52" s="11">
        <v>1</v>
      </c>
      <c r="B52" s="11">
        <v>2</v>
      </c>
      <c r="C52" s="11">
        <v>3</v>
      </c>
      <c r="D52" s="11">
        <v>4</v>
      </c>
      <c r="E52" s="11">
        <v>5</v>
      </c>
      <c r="F52" s="11">
        <v>6</v>
      </c>
      <c r="G52" s="11">
        <v>7</v>
      </c>
      <c r="H52" s="11">
        <v>8</v>
      </c>
      <c r="I52" s="11">
        <v>9</v>
      </c>
      <c r="J52" s="11">
        <v>10</v>
      </c>
      <c r="K52" s="11">
        <v>11</v>
      </c>
      <c r="L52" s="11">
        <v>12</v>
      </c>
    </row>
    <row r="53" spans="1:12" s="10" customFormat="1" ht="88.5" customHeight="1" x14ac:dyDescent="0.3">
      <c r="A53" s="26" t="s">
        <v>55</v>
      </c>
      <c r="B53" s="19" t="s">
        <v>56</v>
      </c>
      <c r="C53" s="19" t="s">
        <v>57</v>
      </c>
      <c r="D53" s="19" t="s">
        <v>34</v>
      </c>
      <c r="E53" s="19" t="s">
        <v>499</v>
      </c>
      <c r="F53" s="19" t="s">
        <v>41</v>
      </c>
      <c r="G53" s="27">
        <v>288.2</v>
      </c>
      <c r="H53" s="27">
        <v>345.8</v>
      </c>
      <c r="I53" s="27">
        <v>415</v>
      </c>
      <c r="J53" s="27">
        <v>498</v>
      </c>
      <c r="K53" s="27">
        <f>SUM(G53:J53)</f>
        <v>1547</v>
      </c>
      <c r="L53" s="19" t="s">
        <v>58</v>
      </c>
    </row>
    <row r="54" spans="1:12" s="10" customFormat="1" ht="99.6" customHeight="1" x14ac:dyDescent="0.3">
      <c r="A54" s="26" t="s">
        <v>59</v>
      </c>
      <c r="B54" s="19" t="s">
        <v>60</v>
      </c>
      <c r="C54" s="19" t="s">
        <v>61</v>
      </c>
      <c r="D54" s="19" t="s">
        <v>34</v>
      </c>
      <c r="E54" s="19" t="s">
        <v>499</v>
      </c>
      <c r="F54" s="19" t="s">
        <v>41</v>
      </c>
      <c r="G54" s="27">
        <v>19.2</v>
      </c>
      <c r="H54" s="27">
        <v>23.1</v>
      </c>
      <c r="I54" s="27">
        <v>27.7</v>
      </c>
      <c r="J54" s="27">
        <v>33.200000000000003</v>
      </c>
      <c r="K54" s="27">
        <f t="shared" ref="K54:K85" si="3">SUM(G54:J54)</f>
        <v>103.2</v>
      </c>
      <c r="L54" s="19" t="s">
        <v>62</v>
      </c>
    </row>
    <row r="55" spans="1:12" s="10" customFormat="1" ht="97.5" customHeight="1" x14ac:dyDescent="0.3">
      <c r="A55" s="26" t="s">
        <v>63</v>
      </c>
      <c r="B55" s="19" t="s">
        <v>64</v>
      </c>
      <c r="C55" s="19" t="s">
        <v>65</v>
      </c>
      <c r="D55" s="19" t="s">
        <v>34</v>
      </c>
      <c r="E55" s="19" t="s">
        <v>499</v>
      </c>
      <c r="F55" s="19" t="s">
        <v>41</v>
      </c>
      <c r="G55" s="27">
        <v>6431.8</v>
      </c>
      <c r="H55" s="27">
        <v>7718.1</v>
      </c>
      <c r="I55" s="27">
        <v>9261.7999999999993</v>
      </c>
      <c r="J55" s="27">
        <v>7181.7</v>
      </c>
      <c r="K55" s="27">
        <f t="shared" si="3"/>
        <v>30593.4</v>
      </c>
      <c r="L55" s="19" t="s">
        <v>566</v>
      </c>
    </row>
    <row r="56" spans="1:12" s="10" customFormat="1" ht="135" customHeight="1" x14ac:dyDescent="0.3">
      <c r="A56" s="26" t="s">
        <v>66</v>
      </c>
      <c r="B56" s="19" t="s">
        <v>67</v>
      </c>
      <c r="C56" s="19" t="s">
        <v>567</v>
      </c>
      <c r="D56" s="19" t="s">
        <v>34</v>
      </c>
      <c r="E56" s="19" t="s">
        <v>499</v>
      </c>
      <c r="F56" s="19" t="s">
        <v>41</v>
      </c>
      <c r="G56" s="27">
        <v>93</v>
      </c>
      <c r="H56" s="27">
        <v>112.2</v>
      </c>
      <c r="I56" s="27">
        <v>134.6</v>
      </c>
      <c r="J56" s="27">
        <v>161.6</v>
      </c>
      <c r="K56" s="27">
        <f t="shared" si="3"/>
        <v>501.4</v>
      </c>
      <c r="L56" s="19" t="s">
        <v>68</v>
      </c>
    </row>
    <row r="57" spans="1:12" s="10" customFormat="1" ht="105.75" customHeight="1" x14ac:dyDescent="0.3">
      <c r="A57" s="28" t="s">
        <v>69</v>
      </c>
      <c r="B57" s="19" t="s">
        <v>70</v>
      </c>
      <c r="C57" s="19" t="s">
        <v>71</v>
      </c>
      <c r="D57" s="19" t="s">
        <v>34</v>
      </c>
      <c r="E57" s="19" t="s">
        <v>499</v>
      </c>
      <c r="F57" s="19" t="s">
        <v>43</v>
      </c>
      <c r="G57" s="27">
        <v>100.5</v>
      </c>
      <c r="H57" s="27">
        <v>118.5</v>
      </c>
      <c r="I57" s="27">
        <v>232.5</v>
      </c>
      <c r="J57" s="27">
        <v>240</v>
      </c>
      <c r="K57" s="27">
        <f t="shared" si="3"/>
        <v>691.5</v>
      </c>
      <c r="L57" s="19" t="s">
        <v>72</v>
      </c>
    </row>
    <row r="58" spans="1:12" s="10" customFormat="1" ht="134.25" customHeight="1" x14ac:dyDescent="0.3">
      <c r="A58" s="214" t="s">
        <v>73</v>
      </c>
      <c r="B58" s="170" t="s">
        <v>56</v>
      </c>
      <c r="C58" s="19" t="s">
        <v>569</v>
      </c>
      <c r="D58" s="170" t="s">
        <v>74</v>
      </c>
      <c r="E58" s="165" t="s">
        <v>499</v>
      </c>
      <c r="F58" s="29"/>
      <c r="G58" s="30"/>
      <c r="H58" s="30"/>
      <c r="I58" s="30"/>
      <c r="J58" s="30"/>
      <c r="K58" s="27"/>
      <c r="L58" s="15"/>
    </row>
    <row r="59" spans="1:12" s="10" customFormat="1" ht="36.75" customHeight="1" x14ac:dyDescent="0.3">
      <c r="A59" s="215"/>
      <c r="B59" s="171"/>
      <c r="C59" s="165" t="s">
        <v>568</v>
      </c>
      <c r="D59" s="171"/>
      <c r="E59" s="173"/>
      <c r="F59" s="31" t="s">
        <v>27</v>
      </c>
      <c r="G59" s="27">
        <f>476.9-40</f>
        <v>436.9</v>
      </c>
      <c r="H59" s="15"/>
      <c r="I59" s="15"/>
      <c r="J59" s="15"/>
      <c r="K59" s="27">
        <f t="shared" si="3"/>
        <v>436.9</v>
      </c>
      <c r="L59" s="165" t="s">
        <v>75</v>
      </c>
    </row>
    <row r="60" spans="1:12" s="10" customFormat="1" ht="57.75" customHeight="1" x14ac:dyDescent="0.3">
      <c r="A60" s="215"/>
      <c r="B60" s="171"/>
      <c r="C60" s="173"/>
      <c r="D60" s="171"/>
      <c r="E60" s="173"/>
      <c r="F60" s="31" t="s">
        <v>36</v>
      </c>
      <c r="G60" s="27"/>
      <c r="H60" s="27">
        <f>564.3-40</f>
        <v>524.29999999999995</v>
      </c>
      <c r="I60" s="27"/>
      <c r="J60" s="27"/>
      <c r="K60" s="27">
        <f t="shared" si="3"/>
        <v>524.29999999999995</v>
      </c>
      <c r="L60" s="173"/>
    </row>
    <row r="61" spans="1:12" s="10" customFormat="1" ht="57.75" customHeight="1" x14ac:dyDescent="0.3">
      <c r="A61" s="215"/>
      <c r="B61" s="171"/>
      <c r="C61" s="166"/>
      <c r="D61" s="171"/>
      <c r="E61" s="173"/>
      <c r="F61" s="31" t="s">
        <v>37</v>
      </c>
      <c r="G61" s="27"/>
      <c r="H61" s="27"/>
      <c r="I61" s="27">
        <v>587.1</v>
      </c>
      <c r="J61" s="27">
        <v>684.5</v>
      </c>
      <c r="K61" s="27">
        <f t="shared" si="3"/>
        <v>1271.5999999999999</v>
      </c>
      <c r="L61" s="166"/>
    </row>
    <row r="62" spans="1:12" s="10" customFormat="1" ht="35.25" customHeight="1" x14ac:dyDescent="0.3">
      <c r="A62" s="215"/>
      <c r="B62" s="171"/>
      <c r="C62" s="165" t="s">
        <v>562</v>
      </c>
      <c r="D62" s="171"/>
      <c r="E62" s="173"/>
      <c r="F62" s="31" t="s">
        <v>27</v>
      </c>
      <c r="G62" s="27">
        <v>40</v>
      </c>
      <c r="H62" s="15"/>
      <c r="I62" s="15"/>
      <c r="J62" s="15"/>
      <c r="K62" s="27">
        <f t="shared" si="3"/>
        <v>40</v>
      </c>
      <c r="L62" s="165" t="s">
        <v>76</v>
      </c>
    </row>
    <row r="63" spans="1:12" s="10" customFormat="1" ht="54" customHeight="1" x14ac:dyDescent="0.3">
      <c r="A63" s="215"/>
      <c r="B63" s="171"/>
      <c r="C63" s="173"/>
      <c r="D63" s="171"/>
      <c r="E63" s="173"/>
      <c r="F63" s="31" t="s">
        <v>36</v>
      </c>
      <c r="G63" s="27"/>
      <c r="H63" s="27">
        <v>40</v>
      </c>
      <c r="I63" s="27"/>
      <c r="J63" s="27"/>
      <c r="K63" s="27">
        <f t="shared" si="3"/>
        <v>40</v>
      </c>
      <c r="L63" s="173"/>
    </row>
    <row r="64" spans="1:12" s="10" customFormat="1" ht="54" customHeight="1" x14ac:dyDescent="0.3">
      <c r="A64" s="215"/>
      <c r="B64" s="171"/>
      <c r="C64" s="166"/>
      <c r="D64" s="171"/>
      <c r="E64" s="173"/>
      <c r="F64" s="31" t="s">
        <v>37</v>
      </c>
      <c r="G64" s="27"/>
      <c r="H64" s="27"/>
      <c r="I64" s="27">
        <v>40</v>
      </c>
      <c r="J64" s="27">
        <v>40</v>
      </c>
      <c r="K64" s="27">
        <f t="shared" si="3"/>
        <v>80</v>
      </c>
      <c r="L64" s="166"/>
    </row>
    <row r="65" spans="1:12" s="10" customFormat="1" ht="39" customHeight="1" x14ac:dyDescent="0.3">
      <c r="A65" s="215"/>
      <c r="B65" s="171"/>
      <c r="C65" s="165" t="s">
        <v>583</v>
      </c>
      <c r="D65" s="171"/>
      <c r="E65" s="173"/>
      <c r="F65" s="31" t="s">
        <v>27</v>
      </c>
      <c r="G65" s="27">
        <v>30</v>
      </c>
      <c r="H65" s="15"/>
      <c r="I65" s="15"/>
      <c r="J65" s="15"/>
      <c r="K65" s="27">
        <f t="shared" si="3"/>
        <v>30</v>
      </c>
      <c r="L65" s="165" t="s">
        <v>77</v>
      </c>
    </row>
    <row r="66" spans="1:12" s="10" customFormat="1" ht="50.25" customHeight="1" x14ac:dyDescent="0.3">
      <c r="A66" s="215"/>
      <c r="B66" s="171"/>
      <c r="C66" s="173"/>
      <c r="D66" s="171"/>
      <c r="E66" s="173"/>
      <c r="F66" s="19" t="s">
        <v>36</v>
      </c>
      <c r="G66" s="27"/>
      <c r="H66" s="27">
        <v>50</v>
      </c>
      <c r="I66" s="27"/>
      <c r="J66" s="27"/>
      <c r="K66" s="27">
        <f t="shared" si="3"/>
        <v>50</v>
      </c>
      <c r="L66" s="173"/>
    </row>
    <row r="67" spans="1:12" s="10" customFormat="1" ht="50.25" customHeight="1" x14ac:dyDescent="0.3">
      <c r="A67" s="215"/>
      <c r="B67" s="171"/>
      <c r="C67" s="166"/>
      <c r="D67" s="171"/>
      <c r="E67" s="173"/>
      <c r="F67" s="19" t="s">
        <v>37</v>
      </c>
      <c r="G67" s="27"/>
      <c r="H67" s="27"/>
      <c r="I67" s="27">
        <v>50</v>
      </c>
      <c r="J67" s="27">
        <v>50</v>
      </c>
      <c r="K67" s="27">
        <f t="shared" si="3"/>
        <v>100</v>
      </c>
      <c r="L67" s="166"/>
    </row>
    <row r="68" spans="1:12" s="10" customFormat="1" ht="57.75" customHeight="1" x14ac:dyDescent="0.3">
      <c r="A68" s="215"/>
      <c r="B68" s="171"/>
      <c r="C68" s="32" t="s">
        <v>78</v>
      </c>
      <c r="D68" s="19" t="s">
        <v>79</v>
      </c>
      <c r="E68" s="173"/>
      <c r="F68" s="19" t="s">
        <v>37</v>
      </c>
      <c r="G68" s="27"/>
      <c r="H68" s="15"/>
      <c r="I68" s="30">
        <v>50</v>
      </c>
      <c r="J68" s="30">
        <v>80</v>
      </c>
      <c r="K68" s="27">
        <f t="shared" si="3"/>
        <v>130</v>
      </c>
      <c r="L68" s="32" t="s">
        <v>504</v>
      </c>
    </row>
    <row r="69" spans="1:12" s="10" customFormat="1" ht="57.75" customHeight="1" x14ac:dyDescent="0.3">
      <c r="A69" s="215"/>
      <c r="B69" s="171"/>
      <c r="C69" s="32" t="s">
        <v>80</v>
      </c>
      <c r="D69" s="32" t="s">
        <v>79</v>
      </c>
      <c r="E69" s="33"/>
      <c r="F69" s="32" t="s">
        <v>37</v>
      </c>
      <c r="G69" s="34"/>
      <c r="H69" s="35"/>
      <c r="I69" s="36">
        <v>88.3</v>
      </c>
      <c r="J69" s="36">
        <v>154.6</v>
      </c>
      <c r="K69" s="34">
        <f>SUM(G69:J69)</f>
        <v>242.89999999999998</v>
      </c>
      <c r="L69" s="32" t="s">
        <v>81</v>
      </c>
    </row>
    <row r="70" spans="1:12" s="17" customFormat="1" ht="57.75" customHeight="1" x14ac:dyDescent="0.3">
      <c r="A70" s="216"/>
      <c r="B70" s="172"/>
      <c r="C70" s="19" t="s">
        <v>600</v>
      </c>
      <c r="D70" s="19" t="s">
        <v>16</v>
      </c>
      <c r="E70" s="37"/>
      <c r="F70" s="19" t="s">
        <v>502</v>
      </c>
      <c r="G70" s="38"/>
      <c r="H70" s="39"/>
      <c r="I70" s="40"/>
      <c r="J70" s="30">
        <v>10</v>
      </c>
      <c r="K70" s="27">
        <v>10</v>
      </c>
      <c r="L70" s="19" t="s">
        <v>503</v>
      </c>
    </row>
    <row r="71" spans="1:12" s="10" customFormat="1" ht="36.75" customHeight="1" x14ac:dyDescent="0.3">
      <c r="A71" s="170" t="s">
        <v>82</v>
      </c>
      <c r="B71" s="165" t="s">
        <v>83</v>
      </c>
      <c r="C71" s="165" t="s">
        <v>84</v>
      </c>
      <c r="D71" s="165" t="s">
        <v>34</v>
      </c>
      <c r="E71" s="165" t="s">
        <v>499</v>
      </c>
      <c r="F71" s="13" t="s">
        <v>27</v>
      </c>
      <c r="G71" s="27">
        <v>6.6</v>
      </c>
      <c r="H71" s="27"/>
      <c r="I71" s="27"/>
      <c r="J71" s="27"/>
      <c r="K71" s="27">
        <f t="shared" si="3"/>
        <v>6.6</v>
      </c>
      <c r="L71" s="165" t="s">
        <v>85</v>
      </c>
    </row>
    <row r="72" spans="1:12" s="10" customFormat="1" ht="55.5" customHeight="1" x14ac:dyDescent="0.3">
      <c r="A72" s="171"/>
      <c r="B72" s="173"/>
      <c r="C72" s="173"/>
      <c r="D72" s="173"/>
      <c r="E72" s="173"/>
      <c r="F72" s="13" t="s">
        <v>36</v>
      </c>
      <c r="G72" s="27"/>
      <c r="H72" s="27">
        <v>9.1999999999999993</v>
      </c>
      <c r="I72" s="27"/>
      <c r="J72" s="27"/>
      <c r="K72" s="27">
        <f t="shared" si="3"/>
        <v>9.1999999999999993</v>
      </c>
      <c r="L72" s="173"/>
    </row>
    <row r="73" spans="1:12" s="10" customFormat="1" ht="55.5" customHeight="1" x14ac:dyDescent="0.3">
      <c r="A73" s="172"/>
      <c r="B73" s="166"/>
      <c r="C73" s="166"/>
      <c r="D73" s="166"/>
      <c r="E73" s="166"/>
      <c r="F73" s="13" t="s">
        <v>37</v>
      </c>
      <c r="G73" s="27"/>
      <c r="H73" s="27"/>
      <c r="I73" s="27">
        <v>7.2</v>
      </c>
      <c r="J73" s="27">
        <v>7.5</v>
      </c>
      <c r="K73" s="27">
        <f t="shared" si="3"/>
        <v>14.7</v>
      </c>
      <c r="L73" s="166"/>
    </row>
    <row r="74" spans="1:12" s="10" customFormat="1" ht="34.5" customHeight="1" x14ac:dyDescent="0.3">
      <c r="A74" s="170" t="s">
        <v>86</v>
      </c>
      <c r="B74" s="165" t="s">
        <v>87</v>
      </c>
      <c r="C74" s="165" t="s">
        <v>88</v>
      </c>
      <c r="D74" s="165" t="s">
        <v>34</v>
      </c>
      <c r="E74" s="165" t="s">
        <v>499</v>
      </c>
      <c r="F74" s="13" t="s">
        <v>27</v>
      </c>
      <c r="G74" s="27">
        <v>30</v>
      </c>
      <c r="H74" s="15"/>
      <c r="I74" s="15"/>
      <c r="J74" s="15"/>
      <c r="K74" s="27">
        <f t="shared" si="3"/>
        <v>30</v>
      </c>
      <c r="L74" s="165" t="s">
        <v>89</v>
      </c>
    </row>
    <row r="75" spans="1:12" s="10" customFormat="1" ht="55.5" customHeight="1" x14ac:dyDescent="0.3">
      <c r="A75" s="171"/>
      <c r="B75" s="173"/>
      <c r="C75" s="173"/>
      <c r="D75" s="173"/>
      <c r="E75" s="173"/>
      <c r="F75" s="13" t="s">
        <v>36</v>
      </c>
      <c r="G75" s="27"/>
      <c r="H75" s="27">
        <v>60</v>
      </c>
      <c r="I75" s="27"/>
      <c r="J75" s="27"/>
      <c r="K75" s="27">
        <f t="shared" si="3"/>
        <v>60</v>
      </c>
      <c r="L75" s="173"/>
    </row>
    <row r="76" spans="1:12" s="10" customFormat="1" ht="55.5" customHeight="1" x14ac:dyDescent="0.3">
      <c r="A76" s="172"/>
      <c r="B76" s="166"/>
      <c r="C76" s="166"/>
      <c r="D76" s="166"/>
      <c r="E76" s="166"/>
      <c r="F76" s="13" t="s">
        <v>37</v>
      </c>
      <c r="G76" s="27"/>
      <c r="H76" s="27"/>
      <c r="I76" s="27">
        <v>60</v>
      </c>
      <c r="J76" s="27">
        <v>60</v>
      </c>
      <c r="K76" s="27">
        <f t="shared" si="3"/>
        <v>120</v>
      </c>
      <c r="L76" s="166"/>
    </row>
    <row r="77" spans="1:12" s="10" customFormat="1" ht="35.25" customHeight="1" x14ac:dyDescent="0.3">
      <c r="A77" s="170" t="s">
        <v>90</v>
      </c>
      <c r="B77" s="165" t="s">
        <v>91</v>
      </c>
      <c r="C77" s="165" t="s">
        <v>92</v>
      </c>
      <c r="D77" s="165" t="s">
        <v>34</v>
      </c>
      <c r="E77" s="165" t="s">
        <v>499</v>
      </c>
      <c r="F77" s="13" t="s">
        <v>27</v>
      </c>
      <c r="G77" s="27">
        <v>110.2</v>
      </c>
      <c r="H77" s="27"/>
      <c r="I77" s="27"/>
      <c r="J77" s="27"/>
      <c r="K77" s="27">
        <f t="shared" si="3"/>
        <v>110.2</v>
      </c>
      <c r="L77" s="165" t="s">
        <v>93</v>
      </c>
    </row>
    <row r="78" spans="1:12" s="10" customFormat="1" ht="55.5" customHeight="1" x14ac:dyDescent="0.3">
      <c r="A78" s="171"/>
      <c r="B78" s="173"/>
      <c r="C78" s="173"/>
      <c r="D78" s="173"/>
      <c r="E78" s="173"/>
      <c r="F78" s="13" t="s">
        <v>49</v>
      </c>
      <c r="G78" s="27"/>
      <c r="H78" s="27">
        <v>110.2</v>
      </c>
      <c r="I78" s="27"/>
      <c r="J78" s="27"/>
      <c r="K78" s="27">
        <f t="shared" si="3"/>
        <v>110.2</v>
      </c>
      <c r="L78" s="173"/>
    </row>
    <row r="79" spans="1:12" s="10" customFormat="1" ht="55.5" customHeight="1" x14ac:dyDescent="0.3">
      <c r="A79" s="172"/>
      <c r="B79" s="166"/>
      <c r="C79" s="166"/>
      <c r="D79" s="166"/>
      <c r="E79" s="166"/>
      <c r="F79" s="13" t="s">
        <v>94</v>
      </c>
      <c r="G79" s="27"/>
      <c r="H79" s="27"/>
      <c r="I79" s="27">
        <v>162.5</v>
      </c>
      <c r="J79" s="27">
        <v>236.3</v>
      </c>
      <c r="K79" s="27">
        <f t="shared" si="3"/>
        <v>398.8</v>
      </c>
      <c r="L79" s="166"/>
    </row>
    <row r="80" spans="1:12" s="10" customFormat="1" ht="36.75" customHeight="1" x14ac:dyDescent="0.3">
      <c r="A80" s="170" t="s">
        <v>95</v>
      </c>
      <c r="B80" s="165" t="s">
        <v>96</v>
      </c>
      <c r="C80" s="165" t="s">
        <v>97</v>
      </c>
      <c r="D80" s="165" t="s">
        <v>34</v>
      </c>
      <c r="E80" s="165" t="s">
        <v>499</v>
      </c>
      <c r="F80" s="13" t="s">
        <v>27</v>
      </c>
      <c r="G80" s="27">
        <v>48</v>
      </c>
      <c r="H80" s="27"/>
      <c r="I80" s="27"/>
      <c r="J80" s="27"/>
      <c r="K80" s="27">
        <f t="shared" si="3"/>
        <v>48</v>
      </c>
      <c r="L80" s="165" t="s">
        <v>98</v>
      </c>
    </row>
    <row r="81" spans="1:28" s="10" customFormat="1" ht="55.5" customHeight="1" x14ac:dyDescent="0.3">
      <c r="A81" s="171"/>
      <c r="B81" s="173"/>
      <c r="C81" s="173"/>
      <c r="D81" s="173"/>
      <c r="E81" s="173"/>
      <c r="F81" s="13" t="s">
        <v>49</v>
      </c>
      <c r="G81" s="27"/>
      <c r="H81" s="27">
        <v>48</v>
      </c>
      <c r="I81" s="27"/>
      <c r="J81" s="27"/>
      <c r="K81" s="27">
        <f t="shared" si="3"/>
        <v>48</v>
      </c>
      <c r="L81" s="173"/>
    </row>
    <row r="82" spans="1:28" s="10" customFormat="1" ht="55.5" customHeight="1" x14ac:dyDescent="0.3">
      <c r="A82" s="172"/>
      <c r="B82" s="166"/>
      <c r="C82" s="166"/>
      <c r="D82" s="166"/>
      <c r="E82" s="166"/>
      <c r="F82" s="13" t="s">
        <v>94</v>
      </c>
      <c r="G82" s="27"/>
      <c r="H82" s="27"/>
      <c r="I82" s="27">
        <v>48</v>
      </c>
      <c r="J82" s="27">
        <v>48</v>
      </c>
      <c r="K82" s="27">
        <f t="shared" si="3"/>
        <v>96</v>
      </c>
      <c r="L82" s="166"/>
    </row>
    <row r="83" spans="1:28" s="10" customFormat="1" ht="33.75" customHeight="1" x14ac:dyDescent="0.3">
      <c r="A83" s="170" t="s">
        <v>99</v>
      </c>
      <c r="B83" s="165" t="s">
        <v>100</v>
      </c>
      <c r="C83" s="160" t="s">
        <v>101</v>
      </c>
      <c r="D83" s="160" t="s">
        <v>102</v>
      </c>
      <c r="E83" s="160" t="s">
        <v>499</v>
      </c>
      <c r="F83" s="13" t="s">
        <v>27</v>
      </c>
      <c r="G83" s="27">
        <v>7.7</v>
      </c>
      <c r="H83" s="15"/>
      <c r="I83" s="15"/>
      <c r="J83" s="15"/>
      <c r="K83" s="27">
        <f t="shared" si="3"/>
        <v>7.7</v>
      </c>
      <c r="L83" s="160" t="s">
        <v>505</v>
      </c>
    </row>
    <row r="84" spans="1:28" s="10" customFormat="1" ht="55.5" customHeight="1" x14ac:dyDescent="0.3">
      <c r="A84" s="171"/>
      <c r="B84" s="173"/>
      <c r="C84" s="160"/>
      <c r="D84" s="160"/>
      <c r="E84" s="160"/>
      <c r="F84" s="13" t="s">
        <v>36</v>
      </c>
      <c r="G84" s="27"/>
      <c r="H84" s="27">
        <v>8.5</v>
      </c>
      <c r="I84" s="27"/>
      <c r="J84" s="27"/>
      <c r="K84" s="27">
        <f t="shared" si="3"/>
        <v>8.5</v>
      </c>
      <c r="L84" s="160"/>
    </row>
    <row r="85" spans="1:28" s="10" customFormat="1" ht="55.5" customHeight="1" x14ac:dyDescent="0.3">
      <c r="A85" s="172"/>
      <c r="B85" s="166"/>
      <c r="C85" s="160"/>
      <c r="D85" s="160"/>
      <c r="E85" s="160"/>
      <c r="F85" s="72" t="s">
        <v>37</v>
      </c>
      <c r="G85" s="34"/>
      <c r="H85" s="34"/>
      <c r="I85" s="34">
        <v>9.5</v>
      </c>
      <c r="J85" s="34">
        <v>10</v>
      </c>
      <c r="K85" s="34">
        <f t="shared" si="3"/>
        <v>19.5</v>
      </c>
      <c r="L85" s="73"/>
    </row>
    <row r="86" spans="1:28" s="93" customFormat="1" ht="144" customHeight="1" x14ac:dyDescent="0.3">
      <c r="A86" s="91" t="s">
        <v>613</v>
      </c>
      <c r="B86" s="92" t="s">
        <v>614</v>
      </c>
      <c r="C86" s="92" t="s">
        <v>639</v>
      </c>
      <c r="D86" s="92" t="s">
        <v>16</v>
      </c>
      <c r="E86" s="92" t="s">
        <v>499</v>
      </c>
      <c r="F86" s="87" t="s">
        <v>37</v>
      </c>
      <c r="G86" s="27"/>
      <c r="H86" s="27"/>
      <c r="I86" s="27"/>
      <c r="J86" s="27">
        <v>60</v>
      </c>
      <c r="K86" s="27">
        <v>60</v>
      </c>
      <c r="L86" s="92" t="s">
        <v>588</v>
      </c>
      <c r="M86" s="84">
        <f>SUM(G53:J86)</f>
        <v>37539.599999999991</v>
      </c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</row>
    <row r="87" spans="1:28" s="10" customFormat="1" ht="24" customHeight="1" x14ac:dyDescent="0.3">
      <c r="A87" s="213" t="s">
        <v>103</v>
      </c>
      <c r="B87" s="213"/>
      <c r="C87" s="213"/>
      <c r="D87" s="213"/>
      <c r="E87" s="213"/>
      <c r="F87" s="213"/>
      <c r="G87" s="213"/>
      <c r="H87" s="213"/>
      <c r="I87" s="213"/>
      <c r="J87" s="213"/>
      <c r="K87" s="213"/>
      <c r="L87" s="213"/>
    </row>
    <row r="88" spans="1:28" s="10" customFormat="1" ht="103.2" customHeight="1" x14ac:dyDescent="0.3">
      <c r="A88" s="26" t="s">
        <v>104</v>
      </c>
      <c r="B88" s="19" t="s">
        <v>105</v>
      </c>
      <c r="C88" s="19" t="s">
        <v>510</v>
      </c>
      <c r="D88" s="19" t="s">
        <v>34</v>
      </c>
      <c r="E88" s="19" t="s">
        <v>499</v>
      </c>
      <c r="F88" s="19" t="s">
        <v>41</v>
      </c>
      <c r="G88" s="27">
        <v>513</v>
      </c>
      <c r="H88" s="27">
        <v>557.29999999999995</v>
      </c>
      <c r="I88" s="27">
        <v>607.4</v>
      </c>
      <c r="J88" s="27">
        <v>735.6</v>
      </c>
      <c r="K88" s="27">
        <f>SUM(G88:J88)</f>
        <v>2413.2999999999997</v>
      </c>
      <c r="L88" s="19" t="s">
        <v>506</v>
      </c>
    </row>
    <row r="89" spans="1:28" s="10" customFormat="1" ht="72" customHeight="1" x14ac:dyDescent="0.3">
      <c r="A89" s="26" t="s">
        <v>106</v>
      </c>
      <c r="B89" s="19" t="s">
        <v>107</v>
      </c>
      <c r="C89" s="19" t="s">
        <v>108</v>
      </c>
      <c r="D89" s="19" t="s">
        <v>34</v>
      </c>
      <c r="E89" s="19" t="s">
        <v>499</v>
      </c>
      <c r="F89" s="19" t="s">
        <v>41</v>
      </c>
      <c r="G89" s="27">
        <v>18720</v>
      </c>
      <c r="H89" s="27">
        <v>20325.599999999999</v>
      </c>
      <c r="I89" s="27">
        <v>23352</v>
      </c>
      <c r="J89" s="27">
        <v>28205.9</v>
      </c>
      <c r="K89" s="27">
        <f t="shared" ref="K89:K112" si="4">SUM(G89:J89)</f>
        <v>90603.5</v>
      </c>
      <c r="L89" s="19" t="s">
        <v>507</v>
      </c>
    </row>
    <row r="90" spans="1:28" s="10" customFormat="1" ht="88.5" customHeight="1" x14ac:dyDescent="0.3">
      <c r="A90" s="26" t="s">
        <v>109</v>
      </c>
      <c r="B90" s="19" t="s">
        <v>110</v>
      </c>
      <c r="C90" s="19" t="s">
        <v>111</v>
      </c>
      <c r="D90" s="19" t="s">
        <v>34</v>
      </c>
      <c r="E90" s="19" t="s">
        <v>499</v>
      </c>
      <c r="F90" s="19" t="s">
        <v>41</v>
      </c>
      <c r="G90" s="27">
        <v>30084</v>
      </c>
      <c r="H90" s="27">
        <v>34154.400000000001</v>
      </c>
      <c r="I90" s="27">
        <v>50874</v>
      </c>
      <c r="J90" s="27">
        <v>50014.8</v>
      </c>
      <c r="K90" s="27">
        <f t="shared" si="4"/>
        <v>165127.20000000001</v>
      </c>
      <c r="L90" s="19" t="s">
        <v>508</v>
      </c>
    </row>
    <row r="91" spans="1:28" s="10" customFormat="1" ht="88.5" customHeight="1" x14ac:dyDescent="0.3">
      <c r="A91" s="41" t="s">
        <v>112</v>
      </c>
      <c r="B91" s="19" t="s">
        <v>113</v>
      </c>
      <c r="C91" s="19" t="s">
        <v>114</v>
      </c>
      <c r="D91" s="19" t="s">
        <v>34</v>
      </c>
      <c r="E91" s="19" t="s">
        <v>499</v>
      </c>
      <c r="F91" s="19" t="s">
        <v>41</v>
      </c>
      <c r="G91" s="27">
        <v>4420</v>
      </c>
      <c r="H91" s="27">
        <v>6315</v>
      </c>
      <c r="I91" s="27">
        <v>7322.6</v>
      </c>
      <c r="J91" s="27">
        <v>7322.6</v>
      </c>
      <c r="K91" s="27">
        <f t="shared" si="4"/>
        <v>25380.199999999997</v>
      </c>
      <c r="L91" s="19" t="s">
        <v>115</v>
      </c>
    </row>
    <row r="92" spans="1:28" s="10" customFormat="1" ht="93" customHeight="1" x14ac:dyDescent="0.3">
      <c r="A92" s="26" t="s">
        <v>116</v>
      </c>
      <c r="B92" s="19" t="s">
        <v>117</v>
      </c>
      <c r="C92" s="19" t="s">
        <v>557</v>
      </c>
      <c r="D92" s="19" t="s">
        <v>34</v>
      </c>
      <c r="E92" s="19" t="s">
        <v>499</v>
      </c>
      <c r="F92" s="19" t="s">
        <v>41</v>
      </c>
      <c r="G92" s="27">
        <v>10800</v>
      </c>
      <c r="H92" s="27">
        <v>13735</v>
      </c>
      <c r="I92" s="27">
        <v>26692</v>
      </c>
      <c r="J92" s="27">
        <v>22685.200000000001</v>
      </c>
      <c r="K92" s="27">
        <f t="shared" si="4"/>
        <v>73912.2</v>
      </c>
      <c r="L92" s="19" t="s">
        <v>509</v>
      </c>
    </row>
    <row r="93" spans="1:28" s="10" customFormat="1" ht="140.4" customHeight="1" x14ac:dyDescent="0.3">
      <c r="A93" s="26" t="s">
        <v>118</v>
      </c>
      <c r="B93" s="19" t="s">
        <v>117</v>
      </c>
      <c r="C93" s="19" t="s">
        <v>555</v>
      </c>
      <c r="D93" s="19" t="s">
        <v>34</v>
      </c>
      <c r="E93" s="19" t="s">
        <v>499</v>
      </c>
      <c r="F93" s="19" t="s">
        <v>41</v>
      </c>
      <c r="G93" s="27">
        <v>1526.4</v>
      </c>
      <c r="H93" s="27">
        <v>1842.4</v>
      </c>
      <c r="I93" s="27">
        <v>2067.5</v>
      </c>
      <c r="J93" s="27">
        <v>2141.5</v>
      </c>
      <c r="K93" s="27">
        <f t="shared" si="4"/>
        <v>7577.8</v>
      </c>
      <c r="L93" s="19" t="s">
        <v>511</v>
      </c>
    </row>
    <row r="94" spans="1:28" s="10" customFormat="1" ht="87" customHeight="1" x14ac:dyDescent="0.3">
      <c r="A94" s="26" t="s">
        <v>119</v>
      </c>
      <c r="B94" s="19" t="s">
        <v>117</v>
      </c>
      <c r="C94" s="19" t="s">
        <v>558</v>
      </c>
      <c r="D94" s="19" t="s">
        <v>34</v>
      </c>
      <c r="E94" s="19" t="s">
        <v>499</v>
      </c>
      <c r="F94" s="19" t="s">
        <v>41</v>
      </c>
      <c r="G94" s="27">
        <v>349.2</v>
      </c>
      <c r="H94" s="27">
        <v>475.8</v>
      </c>
      <c r="I94" s="27">
        <v>5.3</v>
      </c>
      <c r="J94" s="27">
        <v>1471.8</v>
      </c>
      <c r="K94" s="27">
        <f t="shared" si="4"/>
        <v>2302.1</v>
      </c>
      <c r="L94" s="19" t="s">
        <v>512</v>
      </c>
    </row>
    <row r="95" spans="1:28" s="10" customFormat="1" ht="104.4" customHeight="1" x14ac:dyDescent="0.3">
      <c r="A95" s="26" t="s">
        <v>120</v>
      </c>
      <c r="B95" s="19" t="s">
        <v>117</v>
      </c>
      <c r="C95" s="19" t="s">
        <v>556</v>
      </c>
      <c r="D95" s="19" t="s">
        <v>34</v>
      </c>
      <c r="E95" s="19" t="s">
        <v>499</v>
      </c>
      <c r="F95" s="19" t="s">
        <v>41</v>
      </c>
      <c r="G95" s="27">
        <v>8.6</v>
      </c>
      <c r="H95" s="27">
        <v>9.4</v>
      </c>
      <c r="I95" s="27">
        <v>10.3</v>
      </c>
      <c r="J95" s="27">
        <v>11.2</v>
      </c>
      <c r="K95" s="27">
        <f t="shared" si="4"/>
        <v>39.5</v>
      </c>
      <c r="L95" s="19" t="s">
        <v>121</v>
      </c>
    </row>
    <row r="96" spans="1:28" s="10" customFormat="1" ht="72" customHeight="1" x14ac:dyDescent="0.3">
      <c r="A96" s="26" t="s">
        <v>122</v>
      </c>
      <c r="B96" s="19" t="s">
        <v>123</v>
      </c>
      <c r="C96" s="19" t="s">
        <v>513</v>
      </c>
      <c r="D96" s="19" t="s">
        <v>34</v>
      </c>
      <c r="E96" s="19" t="s">
        <v>499</v>
      </c>
      <c r="F96" s="19" t="s">
        <v>41</v>
      </c>
      <c r="G96" s="27">
        <v>64772.800000000003</v>
      </c>
      <c r="H96" s="27">
        <v>60134.7</v>
      </c>
      <c r="I96" s="27">
        <v>64824.4</v>
      </c>
      <c r="J96" s="27">
        <v>69167.7</v>
      </c>
      <c r="K96" s="27">
        <f t="shared" si="4"/>
        <v>258899.59999999998</v>
      </c>
      <c r="L96" s="19" t="s">
        <v>124</v>
      </c>
    </row>
    <row r="97" spans="1:13" s="10" customFormat="1" ht="53.25" customHeight="1" x14ac:dyDescent="0.3">
      <c r="A97" s="41" t="s">
        <v>125</v>
      </c>
      <c r="B97" s="19" t="s">
        <v>126</v>
      </c>
      <c r="C97" s="19" t="s">
        <v>127</v>
      </c>
      <c r="D97" s="19" t="s">
        <v>34</v>
      </c>
      <c r="E97" s="19" t="s">
        <v>499</v>
      </c>
      <c r="F97" s="19" t="s">
        <v>41</v>
      </c>
      <c r="G97" s="27">
        <v>2200</v>
      </c>
      <c r="H97" s="27">
        <v>2200</v>
      </c>
      <c r="I97" s="27">
        <v>2200</v>
      </c>
      <c r="J97" s="27">
        <v>4469.8999999999996</v>
      </c>
      <c r="K97" s="27">
        <f t="shared" si="4"/>
        <v>11069.9</v>
      </c>
      <c r="L97" s="19" t="s">
        <v>514</v>
      </c>
    </row>
    <row r="98" spans="1:13" s="10" customFormat="1" ht="71.25" customHeight="1" x14ac:dyDescent="0.3">
      <c r="A98" s="41" t="s">
        <v>128</v>
      </c>
      <c r="B98" s="19" t="s">
        <v>129</v>
      </c>
      <c r="C98" s="19" t="s">
        <v>130</v>
      </c>
      <c r="D98" s="19" t="s">
        <v>34</v>
      </c>
      <c r="E98" s="19" t="s">
        <v>499</v>
      </c>
      <c r="F98" s="19" t="s">
        <v>41</v>
      </c>
      <c r="G98" s="27">
        <v>6.7</v>
      </c>
      <c r="H98" s="27">
        <v>64</v>
      </c>
      <c r="I98" s="27">
        <v>391.9</v>
      </c>
      <c r="J98" s="27" t="s">
        <v>131</v>
      </c>
      <c r="K98" s="27">
        <f t="shared" si="4"/>
        <v>462.59999999999997</v>
      </c>
      <c r="L98" s="19" t="s">
        <v>132</v>
      </c>
    </row>
    <row r="99" spans="1:13" s="10" customFormat="1" ht="33.6" x14ac:dyDescent="0.3">
      <c r="A99" s="175" t="s">
        <v>133</v>
      </c>
      <c r="B99" s="165" t="s">
        <v>134</v>
      </c>
      <c r="C99" s="165" t="s">
        <v>559</v>
      </c>
      <c r="D99" s="165" t="s">
        <v>135</v>
      </c>
      <c r="E99" s="165" t="s">
        <v>499</v>
      </c>
      <c r="F99" s="19" t="s">
        <v>43</v>
      </c>
      <c r="G99" s="27"/>
      <c r="H99" s="27">
        <v>2112.5</v>
      </c>
      <c r="I99" s="27">
        <v>0</v>
      </c>
      <c r="J99" s="27">
        <v>0</v>
      </c>
      <c r="K99" s="27">
        <f t="shared" si="4"/>
        <v>2112.5</v>
      </c>
      <c r="L99" s="165" t="s">
        <v>515</v>
      </c>
    </row>
    <row r="100" spans="1:13" s="10" customFormat="1" ht="33" customHeight="1" x14ac:dyDescent="0.3">
      <c r="A100" s="177"/>
      <c r="B100" s="166"/>
      <c r="C100" s="166"/>
      <c r="D100" s="166"/>
      <c r="E100" s="166"/>
      <c r="F100" s="19" t="s">
        <v>41</v>
      </c>
      <c r="G100" s="27"/>
      <c r="H100" s="27"/>
      <c r="I100" s="27">
        <v>2400</v>
      </c>
      <c r="J100" s="27">
        <v>3571.4</v>
      </c>
      <c r="K100" s="27">
        <f t="shared" si="4"/>
        <v>5971.4</v>
      </c>
      <c r="L100" s="166"/>
    </row>
    <row r="101" spans="1:13" s="10" customFormat="1" ht="202.2" customHeight="1" x14ac:dyDescent="0.3">
      <c r="A101" s="41" t="s">
        <v>136</v>
      </c>
      <c r="B101" s="19" t="s">
        <v>137</v>
      </c>
      <c r="C101" s="19" t="s">
        <v>554</v>
      </c>
      <c r="D101" s="19" t="s">
        <v>34</v>
      </c>
      <c r="E101" s="19" t="s">
        <v>499</v>
      </c>
      <c r="F101" s="19" t="s">
        <v>41</v>
      </c>
      <c r="G101" s="27">
        <v>1248.2</v>
      </c>
      <c r="H101" s="27">
        <v>1389.7</v>
      </c>
      <c r="I101" s="27">
        <v>2004</v>
      </c>
      <c r="J101" s="27">
        <v>2141</v>
      </c>
      <c r="K101" s="27">
        <f t="shared" si="4"/>
        <v>6782.9</v>
      </c>
      <c r="L101" s="19" t="s">
        <v>138</v>
      </c>
    </row>
    <row r="102" spans="1:13" s="10" customFormat="1" ht="99.6" customHeight="1" x14ac:dyDescent="0.3">
      <c r="A102" s="41" t="s">
        <v>139</v>
      </c>
      <c r="B102" s="19" t="s">
        <v>140</v>
      </c>
      <c r="C102" s="19" t="s">
        <v>584</v>
      </c>
      <c r="D102" s="19" t="s">
        <v>34</v>
      </c>
      <c r="E102" s="19" t="s">
        <v>499</v>
      </c>
      <c r="F102" s="19" t="s">
        <v>41</v>
      </c>
      <c r="G102" s="27">
        <v>28347.1</v>
      </c>
      <c r="H102" s="27">
        <v>29560.1</v>
      </c>
      <c r="I102" s="27">
        <v>31865.7</v>
      </c>
      <c r="J102" s="27">
        <v>36937.199999999997</v>
      </c>
      <c r="K102" s="27">
        <f t="shared" si="4"/>
        <v>126710.09999999999</v>
      </c>
      <c r="L102" s="19" t="s">
        <v>516</v>
      </c>
    </row>
    <row r="103" spans="1:13" s="10" customFormat="1" ht="102.75" customHeight="1" x14ac:dyDescent="0.3">
      <c r="A103" s="26" t="s">
        <v>141</v>
      </c>
      <c r="B103" s="19" t="s">
        <v>142</v>
      </c>
      <c r="C103" s="19" t="s">
        <v>606</v>
      </c>
      <c r="D103" s="19" t="s">
        <v>34</v>
      </c>
      <c r="E103" s="19" t="s">
        <v>499</v>
      </c>
      <c r="F103" s="19" t="s">
        <v>41</v>
      </c>
      <c r="G103" s="27">
        <v>16.5</v>
      </c>
      <c r="H103" s="27">
        <v>18.2</v>
      </c>
      <c r="I103" s="27">
        <v>21.8</v>
      </c>
      <c r="J103" s="27">
        <v>26.2</v>
      </c>
      <c r="K103" s="27">
        <f t="shared" si="4"/>
        <v>82.7</v>
      </c>
      <c r="L103" s="19" t="s">
        <v>143</v>
      </c>
    </row>
    <row r="104" spans="1:13" s="10" customFormat="1" ht="56.25" customHeight="1" x14ac:dyDescent="0.3">
      <c r="A104" s="26" t="s">
        <v>144</v>
      </c>
      <c r="B104" s="19" t="s">
        <v>145</v>
      </c>
      <c r="C104" s="19" t="s">
        <v>146</v>
      </c>
      <c r="D104" s="19" t="s">
        <v>34</v>
      </c>
      <c r="E104" s="19" t="s">
        <v>499</v>
      </c>
      <c r="F104" s="19" t="s">
        <v>41</v>
      </c>
      <c r="G104" s="27">
        <v>154.6</v>
      </c>
      <c r="H104" s="27">
        <v>251.1</v>
      </c>
      <c r="I104" s="27">
        <v>214.5</v>
      </c>
      <c r="J104" s="27">
        <v>214.5</v>
      </c>
      <c r="K104" s="27">
        <f t="shared" si="4"/>
        <v>834.7</v>
      </c>
      <c r="L104" s="19" t="s">
        <v>517</v>
      </c>
    </row>
    <row r="105" spans="1:13" s="10" customFormat="1" ht="127.5" customHeight="1" x14ac:dyDescent="0.3">
      <c r="A105" s="41" t="s">
        <v>147</v>
      </c>
      <c r="B105" s="19" t="s">
        <v>148</v>
      </c>
      <c r="C105" s="19" t="s">
        <v>149</v>
      </c>
      <c r="D105" s="19" t="s">
        <v>34</v>
      </c>
      <c r="E105" s="19" t="s">
        <v>499</v>
      </c>
      <c r="F105" s="19" t="s">
        <v>41</v>
      </c>
      <c r="G105" s="27">
        <v>1192.3</v>
      </c>
      <c r="H105" s="27">
        <v>1208.5999999999999</v>
      </c>
      <c r="I105" s="27">
        <v>1223.2</v>
      </c>
      <c r="J105" s="27">
        <v>1302</v>
      </c>
      <c r="K105" s="27">
        <f t="shared" si="4"/>
        <v>4926.0999999999995</v>
      </c>
      <c r="L105" s="19" t="s">
        <v>518</v>
      </c>
    </row>
    <row r="106" spans="1:13" s="10" customFormat="1" ht="127.5" customHeight="1" x14ac:dyDescent="0.3">
      <c r="A106" s="28" t="s">
        <v>150</v>
      </c>
      <c r="B106" s="19" t="s">
        <v>151</v>
      </c>
      <c r="C106" s="19" t="s">
        <v>152</v>
      </c>
      <c r="D106" s="19" t="s">
        <v>79</v>
      </c>
      <c r="E106" s="19" t="s">
        <v>499</v>
      </c>
      <c r="F106" s="19" t="s">
        <v>41</v>
      </c>
      <c r="G106" s="27"/>
      <c r="H106" s="27"/>
      <c r="I106" s="27">
        <v>3.1</v>
      </c>
      <c r="J106" s="27">
        <v>5</v>
      </c>
      <c r="K106" s="27">
        <v>8.1</v>
      </c>
      <c r="L106" s="19" t="s">
        <v>519</v>
      </c>
    </row>
    <row r="107" spans="1:13" s="10" customFormat="1" ht="89.25" customHeight="1" x14ac:dyDescent="0.3">
      <c r="A107" s="41" t="s">
        <v>153</v>
      </c>
      <c r="B107" s="19" t="s">
        <v>154</v>
      </c>
      <c r="C107" s="19" t="s">
        <v>560</v>
      </c>
      <c r="D107" s="19" t="s">
        <v>34</v>
      </c>
      <c r="E107" s="19" t="s">
        <v>499</v>
      </c>
      <c r="F107" s="19" t="s">
        <v>41</v>
      </c>
      <c r="G107" s="27">
        <v>174206.3</v>
      </c>
      <c r="H107" s="27">
        <v>197565</v>
      </c>
      <c r="I107" s="27">
        <v>208955.3</v>
      </c>
      <c r="J107" s="27">
        <v>215215</v>
      </c>
      <c r="K107" s="27">
        <f t="shared" si="4"/>
        <v>795941.6</v>
      </c>
      <c r="L107" s="19" t="s">
        <v>155</v>
      </c>
    </row>
    <row r="108" spans="1:13" s="12" customFormat="1" ht="160.5" customHeight="1" x14ac:dyDescent="0.3">
      <c r="A108" s="26" t="s">
        <v>156</v>
      </c>
      <c r="B108" s="19" t="s">
        <v>157</v>
      </c>
      <c r="C108" s="19" t="s">
        <v>158</v>
      </c>
      <c r="D108" s="19" t="s">
        <v>34</v>
      </c>
      <c r="E108" s="19" t="s">
        <v>499</v>
      </c>
      <c r="F108" s="19" t="s">
        <v>41</v>
      </c>
      <c r="G108" s="42">
        <v>11699.3</v>
      </c>
      <c r="H108" s="42">
        <v>0</v>
      </c>
      <c r="I108" s="42">
        <v>0</v>
      </c>
      <c r="J108" s="42">
        <v>0</v>
      </c>
      <c r="K108" s="27">
        <f t="shared" si="4"/>
        <v>11699.3</v>
      </c>
      <c r="L108" s="19" t="s">
        <v>159</v>
      </c>
    </row>
    <row r="109" spans="1:13" s="10" customFormat="1" ht="114.75" customHeight="1" x14ac:dyDescent="0.3">
      <c r="A109" s="26" t="s">
        <v>160</v>
      </c>
      <c r="B109" s="19" t="s">
        <v>161</v>
      </c>
      <c r="C109" s="19" t="s">
        <v>162</v>
      </c>
      <c r="D109" s="19" t="s">
        <v>34</v>
      </c>
      <c r="E109" s="19" t="s">
        <v>499</v>
      </c>
      <c r="F109" s="19" t="s">
        <v>41</v>
      </c>
      <c r="G109" s="27">
        <v>690.2</v>
      </c>
      <c r="H109" s="27">
        <v>850</v>
      </c>
      <c r="I109" s="27">
        <v>900</v>
      </c>
      <c r="J109" s="27">
        <v>950</v>
      </c>
      <c r="K109" s="27">
        <f t="shared" si="4"/>
        <v>3390.2</v>
      </c>
      <c r="L109" s="19" t="s">
        <v>163</v>
      </c>
    </row>
    <row r="110" spans="1:13" s="10" customFormat="1" ht="93" customHeight="1" x14ac:dyDescent="0.3">
      <c r="A110" s="41" t="s">
        <v>164</v>
      </c>
      <c r="B110" s="19" t="s">
        <v>165</v>
      </c>
      <c r="C110" s="19" t="s">
        <v>166</v>
      </c>
      <c r="D110" s="19" t="s">
        <v>34</v>
      </c>
      <c r="E110" s="19" t="s">
        <v>26</v>
      </c>
      <c r="F110" s="19" t="s">
        <v>167</v>
      </c>
      <c r="G110" s="27">
        <v>29.1</v>
      </c>
      <c r="H110" s="27">
        <v>31.5</v>
      </c>
      <c r="I110" s="27">
        <v>34.299999999999997</v>
      </c>
      <c r="J110" s="27">
        <v>37.4</v>
      </c>
      <c r="K110" s="27">
        <f t="shared" si="4"/>
        <v>132.30000000000001</v>
      </c>
      <c r="L110" s="19" t="s">
        <v>576</v>
      </c>
    </row>
    <row r="111" spans="1:13" s="10" customFormat="1" ht="90.75" customHeight="1" x14ac:dyDescent="0.3">
      <c r="A111" s="41" t="s">
        <v>168</v>
      </c>
      <c r="B111" s="19" t="s">
        <v>169</v>
      </c>
      <c r="C111" s="19" t="s">
        <v>170</v>
      </c>
      <c r="D111" s="19" t="s">
        <v>34</v>
      </c>
      <c r="E111" s="19" t="s">
        <v>499</v>
      </c>
      <c r="F111" s="19" t="s">
        <v>43</v>
      </c>
      <c r="G111" s="27">
        <v>80</v>
      </c>
      <c r="H111" s="27">
        <v>102.8</v>
      </c>
      <c r="I111" s="27">
        <v>108</v>
      </c>
      <c r="J111" s="27">
        <v>110</v>
      </c>
      <c r="K111" s="27">
        <f t="shared" si="4"/>
        <v>400.8</v>
      </c>
      <c r="L111" s="19" t="s">
        <v>171</v>
      </c>
    </row>
    <row r="112" spans="1:13" s="10" customFormat="1" ht="153.75" customHeight="1" x14ac:dyDescent="0.3">
      <c r="A112" s="26" t="s">
        <v>172</v>
      </c>
      <c r="B112" s="19" t="s">
        <v>165</v>
      </c>
      <c r="C112" s="19" t="s">
        <v>173</v>
      </c>
      <c r="D112" s="19" t="s">
        <v>34</v>
      </c>
      <c r="E112" s="19" t="s">
        <v>499</v>
      </c>
      <c r="F112" s="19" t="s">
        <v>43</v>
      </c>
      <c r="G112" s="27">
        <v>266.39999999999998</v>
      </c>
      <c r="H112" s="27">
        <v>298.8</v>
      </c>
      <c r="I112" s="27">
        <v>298.8</v>
      </c>
      <c r="J112" s="27">
        <v>298.8</v>
      </c>
      <c r="K112" s="27">
        <f t="shared" si="4"/>
        <v>1162.8</v>
      </c>
      <c r="L112" s="19" t="s">
        <v>521</v>
      </c>
      <c r="M112" s="83">
        <f>SUM(G88:J112)</f>
        <v>1597943.3999999997</v>
      </c>
    </row>
    <row r="113" spans="1:13" s="10" customFormat="1" ht="21" customHeight="1" x14ac:dyDescent="0.3">
      <c r="A113" s="199" t="s">
        <v>174</v>
      </c>
      <c r="B113" s="199"/>
      <c r="C113" s="199"/>
      <c r="D113" s="199"/>
      <c r="E113" s="199"/>
      <c r="F113" s="199"/>
      <c r="G113" s="199"/>
      <c r="H113" s="199"/>
      <c r="I113" s="199"/>
      <c r="J113" s="199"/>
      <c r="K113" s="199"/>
      <c r="L113" s="199"/>
    </row>
    <row r="114" spans="1:13" s="10" customFormat="1" ht="35.25" customHeight="1" x14ac:dyDescent="0.3">
      <c r="A114" s="170" t="s">
        <v>175</v>
      </c>
      <c r="B114" s="165" t="s">
        <v>176</v>
      </c>
      <c r="C114" s="165" t="s">
        <v>177</v>
      </c>
      <c r="D114" s="165" t="s">
        <v>34</v>
      </c>
      <c r="E114" s="165" t="s">
        <v>499</v>
      </c>
      <c r="F114" s="13" t="s">
        <v>27</v>
      </c>
      <c r="G114" s="27">
        <v>1000</v>
      </c>
      <c r="H114" s="27"/>
      <c r="I114" s="27"/>
      <c r="J114" s="27"/>
      <c r="K114" s="27">
        <f t="shared" ref="K114:K125" si="5">SUM(G114:J114)</f>
        <v>1000</v>
      </c>
      <c r="L114" s="165" t="s">
        <v>520</v>
      </c>
    </row>
    <row r="115" spans="1:13" s="10" customFormat="1" ht="51.75" customHeight="1" x14ac:dyDescent="0.3">
      <c r="A115" s="171"/>
      <c r="B115" s="173"/>
      <c r="C115" s="173"/>
      <c r="D115" s="173"/>
      <c r="E115" s="173"/>
      <c r="F115" s="13" t="s">
        <v>36</v>
      </c>
      <c r="G115" s="27"/>
      <c r="H115" s="27">
        <v>1500</v>
      </c>
      <c r="I115" s="27"/>
      <c r="J115" s="27"/>
      <c r="K115" s="27">
        <f t="shared" si="5"/>
        <v>1500</v>
      </c>
      <c r="L115" s="173"/>
    </row>
    <row r="116" spans="1:13" s="10" customFormat="1" ht="52.5" customHeight="1" x14ac:dyDescent="0.3">
      <c r="A116" s="172"/>
      <c r="B116" s="166"/>
      <c r="C116" s="166"/>
      <c r="D116" s="166"/>
      <c r="E116" s="166"/>
      <c r="F116" s="13" t="s">
        <v>37</v>
      </c>
      <c r="G116" s="27"/>
      <c r="H116" s="27"/>
      <c r="I116" s="27">
        <v>3000</v>
      </c>
      <c r="J116" s="27">
        <v>6000</v>
      </c>
      <c r="K116" s="27">
        <f t="shared" si="5"/>
        <v>9000</v>
      </c>
      <c r="L116" s="166"/>
    </row>
    <row r="117" spans="1:13" s="10" customFormat="1" ht="39" customHeight="1" x14ac:dyDescent="0.3">
      <c r="A117" s="170" t="s">
        <v>178</v>
      </c>
      <c r="B117" s="165" t="s">
        <v>176</v>
      </c>
      <c r="C117" s="165" t="s">
        <v>179</v>
      </c>
      <c r="D117" s="165" t="s">
        <v>34</v>
      </c>
      <c r="E117" s="165" t="s">
        <v>499</v>
      </c>
      <c r="F117" s="13" t="s">
        <v>27</v>
      </c>
      <c r="G117" s="27">
        <v>21500</v>
      </c>
      <c r="H117" s="27"/>
      <c r="I117" s="27"/>
      <c r="J117" s="27"/>
      <c r="K117" s="27">
        <f t="shared" si="5"/>
        <v>21500</v>
      </c>
      <c r="L117" s="165" t="s">
        <v>522</v>
      </c>
    </row>
    <row r="118" spans="1:13" s="10" customFormat="1" ht="63" customHeight="1" x14ac:dyDescent="0.3">
      <c r="A118" s="171"/>
      <c r="B118" s="173"/>
      <c r="C118" s="173"/>
      <c r="D118" s="173"/>
      <c r="E118" s="173"/>
      <c r="F118" s="13" t="s">
        <v>49</v>
      </c>
      <c r="G118" s="27"/>
      <c r="H118" s="27">
        <v>32340</v>
      </c>
      <c r="I118" s="27"/>
      <c r="J118" s="27"/>
      <c r="K118" s="27">
        <f t="shared" si="5"/>
        <v>32340</v>
      </c>
      <c r="L118" s="173"/>
    </row>
    <row r="119" spans="1:13" s="10" customFormat="1" ht="63" customHeight="1" x14ac:dyDescent="0.3">
      <c r="A119" s="172"/>
      <c r="B119" s="166"/>
      <c r="C119" s="166"/>
      <c r="D119" s="166"/>
      <c r="E119" s="166"/>
      <c r="F119" s="13" t="s">
        <v>94</v>
      </c>
      <c r="G119" s="27"/>
      <c r="H119" s="27"/>
      <c r="I119" s="27">
        <v>35574</v>
      </c>
      <c r="J119" s="27">
        <v>39131</v>
      </c>
      <c r="K119" s="27">
        <f t="shared" si="5"/>
        <v>74705</v>
      </c>
      <c r="L119" s="166"/>
    </row>
    <row r="120" spans="1:13" s="10" customFormat="1" ht="48" customHeight="1" x14ac:dyDescent="0.3">
      <c r="A120" s="170" t="s">
        <v>180</v>
      </c>
      <c r="B120" s="165" t="s">
        <v>176</v>
      </c>
      <c r="C120" s="165" t="s">
        <v>181</v>
      </c>
      <c r="D120" s="165" t="s">
        <v>34</v>
      </c>
      <c r="E120" s="165" t="s">
        <v>499</v>
      </c>
      <c r="F120" s="13" t="s">
        <v>27</v>
      </c>
      <c r="G120" s="27">
        <v>3000</v>
      </c>
      <c r="H120" s="27"/>
      <c r="I120" s="27"/>
      <c r="J120" s="27"/>
      <c r="K120" s="27">
        <f t="shared" si="5"/>
        <v>3000</v>
      </c>
      <c r="L120" s="165" t="s">
        <v>522</v>
      </c>
    </row>
    <row r="121" spans="1:13" s="10" customFormat="1" ht="61.2" customHeight="1" x14ac:dyDescent="0.3">
      <c r="A121" s="171"/>
      <c r="B121" s="173"/>
      <c r="C121" s="173"/>
      <c r="D121" s="173"/>
      <c r="E121" s="173"/>
      <c r="F121" s="13" t="s">
        <v>36</v>
      </c>
      <c r="G121" s="27"/>
      <c r="H121" s="27">
        <v>10107.299999999999</v>
      </c>
      <c r="I121" s="27"/>
      <c r="J121" s="27"/>
      <c r="K121" s="27">
        <f t="shared" si="5"/>
        <v>10107.299999999999</v>
      </c>
      <c r="L121" s="173"/>
    </row>
    <row r="122" spans="1:13" s="10" customFormat="1" ht="57" customHeight="1" x14ac:dyDescent="0.3">
      <c r="A122" s="172"/>
      <c r="B122" s="166"/>
      <c r="C122" s="166"/>
      <c r="D122" s="166"/>
      <c r="E122" s="166"/>
      <c r="F122" s="13" t="s">
        <v>37</v>
      </c>
      <c r="G122" s="27"/>
      <c r="H122" s="27"/>
      <c r="I122" s="27">
        <v>11120</v>
      </c>
      <c r="J122" s="27">
        <v>12230</v>
      </c>
      <c r="K122" s="27">
        <f t="shared" si="5"/>
        <v>23350</v>
      </c>
      <c r="L122" s="166"/>
    </row>
    <row r="123" spans="1:13" s="10" customFormat="1" ht="68.400000000000006" customHeight="1" x14ac:dyDescent="0.3">
      <c r="A123" s="170" t="s">
        <v>182</v>
      </c>
      <c r="B123" s="165" t="s">
        <v>183</v>
      </c>
      <c r="C123" s="165" t="s">
        <v>184</v>
      </c>
      <c r="D123" s="165" t="s">
        <v>34</v>
      </c>
      <c r="E123" s="165" t="s">
        <v>26</v>
      </c>
      <c r="F123" s="13" t="s">
        <v>27</v>
      </c>
      <c r="G123" s="27">
        <v>7.5</v>
      </c>
      <c r="H123" s="27"/>
      <c r="I123" s="27"/>
      <c r="J123" s="27"/>
      <c r="K123" s="27">
        <f t="shared" si="5"/>
        <v>7.5</v>
      </c>
      <c r="L123" s="170" t="s">
        <v>523</v>
      </c>
    </row>
    <row r="124" spans="1:13" s="10" customFormat="1" ht="58.5" customHeight="1" x14ac:dyDescent="0.3">
      <c r="A124" s="171"/>
      <c r="B124" s="173"/>
      <c r="C124" s="173"/>
      <c r="D124" s="173"/>
      <c r="E124" s="173"/>
      <c r="F124" s="13" t="s">
        <v>36</v>
      </c>
      <c r="G124" s="27"/>
      <c r="H124" s="27">
        <v>9</v>
      </c>
      <c r="I124" s="27"/>
      <c r="J124" s="27"/>
      <c r="K124" s="27">
        <f t="shared" si="5"/>
        <v>9</v>
      </c>
      <c r="L124" s="171"/>
    </row>
    <row r="125" spans="1:13" s="10" customFormat="1" ht="60" customHeight="1" x14ac:dyDescent="0.3">
      <c r="A125" s="172"/>
      <c r="B125" s="166"/>
      <c r="C125" s="166"/>
      <c r="D125" s="166"/>
      <c r="E125" s="166"/>
      <c r="F125" s="13" t="s">
        <v>37</v>
      </c>
      <c r="G125" s="27"/>
      <c r="H125" s="27"/>
      <c r="I125" s="27">
        <v>10.5</v>
      </c>
      <c r="J125" s="27">
        <v>11</v>
      </c>
      <c r="K125" s="27">
        <f t="shared" si="5"/>
        <v>21.5</v>
      </c>
      <c r="L125" s="172"/>
      <c r="M125" s="83">
        <f>SUM(G114:J125)</f>
        <v>176540.3</v>
      </c>
    </row>
    <row r="126" spans="1:13" s="10" customFormat="1" x14ac:dyDescent="0.3">
      <c r="A126" s="213" t="s">
        <v>185</v>
      </c>
      <c r="B126" s="213"/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</row>
    <row r="127" spans="1:13" s="10" customFormat="1" ht="61.2" customHeight="1" x14ac:dyDescent="0.3">
      <c r="A127" s="26" t="s">
        <v>186</v>
      </c>
      <c r="B127" s="19" t="s">
        <v>187</v>
      </c>
      <c r="C127" s="19" t="s">
        <v>638</v>
      </c>
      <c r="D127" s="19" t="s">
        <v>34</v>
      </c>
      <c r="E127" s="19" t="s">
        <v>499</v>
      </c>
      <c r="F127" s="19" t="s">
        <v>41</v>
      </c>
      <c r="G127" s="27">
        <v>19800</v>
      </c>
      <c r="H127" s="27">
        <v>37603.4</v>
      </c>
      <c r="I127" s="27">
        <v>41913.4</v>
      </c>
      <c r="J127" s="27">
        <v>45782.2</v>
      </c>
      <c r="K127" s="27">
        <f>SUM(G127:J127)</f>
        <v>145099</v>
      </c>
      <c r="L127" s="19" t="s">
        <v>188</v>
      </c>
    </row>
    <row r="128" spans="1:13" s="10" customFormat="1" ht="126" customHeight="1" x14ac:dyDescent="0.3">
      <c r="A128" s="26" t="s">
        <v>189</v>
      </c>
      <c r="B128" s="19" t="s">
        <v>190</v>
      </c>
      <c r="C128" s="19" t="s">
        <v>575</v>
      </c>
      <c r="D128" s="19" t="s">
        <v>34</v>
      </c>
      <c r="E128" s="19" t="s">
        <v>499</v>
      </c>
      <c r="F128" s="19" t="s">
        <v>43</v>
      </c>
      <c r="G128" s="27">
        <v>280.89999999999998</v>
      </c>
      <c r="H128" s="27">
        <v>292.39999999999998</v>
      </c>
      <c r="I128" s="27">
        <v>481.2</v>
      </c>
      <c r="J128" s="27">
        <v>519.70000000000005</v>
      </c>
      <c r="K128" s="27">
        <f t="shared" ref="K128:K144" si="6">SUM(G128:J128)</f>
        <v>1574.2</v>
      </c>
      <c r="L128" s="19" t="s">
        <v>191</v>
      </c>
    </row>
    <row r="129" spans="1:13" s="10" customFormat="1" ht="78.599999999999994" customHeight="1" x14ac:dyDescent="0.3">
      <c r="A129" s="26" t="s">
        <v>192</v>
      </c>
      <c r="B129" s="19" t="s">
        <v>193</v>
      </c>
      <c r="C129" s="19" t="s">
        <v>194</v>
      </c>
      <c r="D129" s="19" t="s">
        <v>34</v>
      </c>
      <c r="E129" s="19" t="s">
        <v>499</v>
      </c>
      <c r="F129" s="19" t="s">
        <v>43</v>
      </c>
      <c r="G129" s="27">
        <v>0.3</v>
      </c>
      <c r="H129" s="27">
        <v>0.5</v>
      </c>
      <c r="I129" s="27">
        <v>0.5</v>
      </c>
      <c r="J129" s="27">
        <v>0.6</v>
      </c>
      <c r="K129" s="27">
        <f t="shared" si="6"/>
        <v>1.9</v>
      </c>
      <c r="L129" s="19" t="s">
        <v>195</v>
      </c>
    </row>
    <row r="130" spans="1:13" s="10" customFormat="1" ht="42" customHeight="1" x14ac:dyDescent="0.3">
      <c r="A130" s="170" t="s">
        <v>196</v>
      </c>
      <c r="B130" s="165" t="s">
        <v>190</v>
      </c>
      <c r="C130" s="165" t="s">
        <v>524</v>
      </c>
      <c r="D130" s="165" t="s">
        <v>34</v>
      </c>
      <c r="E130" s="165" t="s">
        <v>499</v>
      </c>
      <c r="F130" s="13" t="s">
        <v>27</v>
      </c>
      <c r="G130" s="27">
        <v>34</v>
      </c>
      <c r="H130" s="15"/>
      <c r="I130" s="15"/>
      <c r="J130" s="15"/>
      <c r="K130" s="27">
        <f t="shared" si="6"/>
        <v>34</v>
      </c>
      <c r="L130" s="165" t="s">
        <v>525</v>
      </c>
    </row>
    <row r="131" spans="1:13" s="10" customFormat="1" ht="55.5" customHeight="1" x14ac:dyDescent="0.3">
      <c r="A131" s="171"/>
      <c r="B131" s="173"/>
      <c r="C131" s="173"/>
      <c r="D131" s="173"/>
      <c r="E131" s="173"/>
      <c r="F131" s="13" t="s">
        <v>49</v>
      </c>
      <c r="G131" s="27"/>
      <c r="H131" s="27">
        <v>37.799999999999997</v>
      </c>
      <c r="I131" s="27"/>
      <c r="J131" s="27"/>
      <c r="K131" s="27">
        <f t="shared" si="6"/>
        <v>37.799999999999997</v>
      </c>
      <c r="L131" s="173"/>
    </row>
    <row r="132" spans="1:13" s="10" customFormat="1" ht="54.75" customHeight="1" x14ac:dyDescent="0.3">
      <c r="A132" s="172"/>
      <c r="B132" s="166"/>
      <c r="C132" s="166"/>
      <c r="D132" s="166"/>
      <c r="E132" s="166"/>
      <c r="F132" s="13" t="s">
        <v>94</v>
      </c>
      <c r="G132" s="27"/>
      <c r="H132" s="27"/>
      <c r="I132" s="27">
        <v>44.1</v>
      </c>
      <c r="J132" s="27">
        <v>28</v>
      </c>
      <c r="K132" s="27">
        <f t="shared" si="6"/>
        <v>72.099999999999994</v>
      </c>
      <c r="L132" s="166"/>
    </row>
    <row r="133" spans="1:13" s="10" customFormat="1" ht="36.75" customHeight="1" x14ac:dyDescent="0.3">
      <c r="A133" s="170" t="s">
        <v>197</v>
      </c>
      <c r="B133" s="165" t="s">
        <v>193</v>
      </c>
      <c r="C133" s="165" t="s">
        <v>526</v>
      </c>
      <c r="D133" s="165" t="s">
        <v>34</v>
      </c>
      <c r="E133" s="165" t="s">
        <v>499</v>
      </c>
      <c r="F133" s="13" t="s">
        <v>27</v>
      </c>
      <c r="G133" s="27">
        <v>275.39999999999998</v>
      </c>
      <c r="H133" s="27"/>
      <c r="I133" s="27"/>
      <c r="J133" s="27"/>
      <c r="K133" s="27">
        <f t="shared" si="6"/>
        <v>275.39999999999998</v>
      </c>
      <c r="L133" s="165" t="s">
        <v>527</v>
      </c>
    </row>
    <row r="134" spans="1:13" s="10" customFormat="1" ht="60.75" customHeight="1" x14ac:dyDescent="0.3">
      <c r="A134" s="171"/>
      <c r="B134" s="173"/>
      <c r="C134" s="173"/>
      <c r="D134" s="173"/>
      <c r="E134" s="173"/>
      <c r="F134" s="13" t="s">
        <v>36</v>
      </c>
      <c r="G134" s="27"/>
      <c r="H134" s="27">
        <v>370</v>
      </c>
      <c r="I134" s="27"/>
      <c r="J134" s="27"/>
      <c r="K134" s="27">
        <f t="shared" si="6"/>
        <v>370</v>
      </c>
      <c r="L134" s="173"/>
    </row>
    <row r="135" spans="1:13" s="10" customFormat="1" ht="60.75" customHeight="1" x14ac:dyDescent="0.3">
      <c r="A135" s="172"/>
      <c r="B135" s="166"/>
      <c r="C135" s="166"/>
      <c r="D135" s="166"/>
      <c r="E135" s="166"/>
      <c r="F135" s="13" t="s">
        <v>37</v>
      </c>
      <c r="G135" s="27"/>
      <c r="H135" s="27"/>
      <c r="I135" s="27">
        <v>300</v>
      </c>
      <c r="J135" s="27">
        <v>121</v>
      </c>
      <c r="K135" s="27">
        <f t="shared" si="6"/>
        <v>421</v>
      </c>
      <c r="L135" s="166"/>
    </row>
    <row r="136" spans="1:13" s="10" customFormat="1" ht="40.200000000000003" customHeight="1" x14ac:dyDescent="0.3">
      <c r="A136" s="170" t="s">
        <v>198</v>
      </c>
      <c r="B136" s="165" t="s">
        <v>199</v>
      </c>
      <c r="C136" s="165" t="s">
        <v>528</v>
      </c>
      <c r="D136" s="165" t="s">
        <v>34</v>
      </c>
      <c r="E136" s="165" t="s">
        <v>26</v>
      </c>
      <c r="F136" s="13" t="s">
        <v>27</v>
      </c>
      <c r="G136" s="27">
        <v>21.4</v>
      </c>
      <c r="H136" s="27"/>
      <c r="I136" s="27"/>
      <c r="J136" s="27"/>
      <c r="K136" s="27">
        <f t="shared" si="6"/>
        <v>21.4</v>
      </c>
      <c r="L136" s="165" t="s">
        <v>200</v>
      </c>
    </row>
    <row r="137" spans="1:13" s="10" customFormat="1" ht="64.95" customHeight="1" x14ac:dyDescent="0.3">
      <c r="A137" s="171"/>
      <c r="B137" s="173"/>
      <c r="C137" s="173"/>
      <c r="D137" s="173"/>
      <c r="E137" s="173"/>
      <c r="F137" s="13" t="s">
        <v>36</v>
      </c>
      <c r="G137" s="27"/>
      <c r="H137" s="27">
        <v>23.2</v>
      </c>
      <c r="I137" s="27"/>
      <c r="J137" s="27"/>
      <c r="K137" s="27">
        <f t="shared" si="6"/>
        <v>23.2</v>
      </c>
      <c r="L137" s="173"/>
    </row>
    <row r="138" spans="1:13" s="10" customFormat="1" ht="60" customHeight="1" x14ac:dyDescent="0.3">
      <c r="A138" s="172"/>
      <c r="B138" s="166"/>
      <c r="C138" s="166"/>
      <c r="D138" s="166"/>
      <c r="E138" s="166"/>
      <c r="F138" s="13" t="s">
        <v>37</v>
      </c>
      <c r="G138" s="27"/>
      <c r="H138" s="27"/>
      <c r="I138" s="27">
        <v>24.8</v>
      </c>
      <c r="J138" s="27">
        <v>26</v>
      </c>
      <c r="K138" s="27">
        <f t="shared" si="6"/>
        <v>50.8</v>
      </c>
      <c r="L138" s="166"/>
    </row>
    <row r="139" spans="1:13" s="10" customFormat="1" ht="36.75" customHeight="1" x14ac:dyDescent="0.3">
      <c r="A139" s="170" t="s">
        <v>201</v>
      </c>
      <c r="B139" s="165" t="s">
        <v>202</v>
      </c>
      <c r="C139" s="165" t="s">
        <v>570</v>
      </c>
      <c r="D139" s="165" t="s">
        <v>34</v>
      </c>
      <c r="E139" s="165" t="s">
        <v>499</v>
      </c>
      <c r="F139" s="13" t="s">
        <v>27</v>
      </c>
      <c r="G139" s="27">
        <v>3.9</v>
      </c>
      <c r="H139" s="15"/>
      <c r="I139" s="15"/>
      <c r="J139" s="15"/>
      <c r="K139" s="27">
        <f t="shared" si="6"/>
        <v>3.9</v>
      </c>
      <c r="L139" s="165" t="s">
        <v>203</v>
      </c>
    </row>
    <row r="140" spans="1:13" s="10" customFormat="1" ht="57" customHeight="1" x14ac:dyDescent="0.3">
      <c r="A140" s="171"/>
      <c r="B140" s="173"/>
      <c r="C140" s="173"/>
      <c r="D140" s="173"/>
      <c r="E140" s="173"/>
      <c r="F140" s="13" t="s">
        <v>36</v>
      </c>
      <c r="G140" s="27"/>
      <c r="H140" s="27">
        <v>4.4000000000000004</v>
      </c>
      <c r="I140" s="27"/>
      <c r="J140" s="27"/>
      <c r="K140" s="27">
        <f t="shared" si="6"/>
        <v>4.4000000000000004</v>
      </c>
      <c r="L140" s="173"/>
    </row>
    <row r="141" spans="1:13" s="10" customFormat="1" ht="58.5" customHeight="1" x14ac:dyDescent="0.3">
      <c r="A141" s="172"/>
      <c r="B141" s="166"/>
      <c r="C141" s="166"/>
      <c r="D141" s="166"/>
      <c r="E141" s="166"/>
      <c r="F141" s="13" t="s">
        <v>37</v>
      </c>
      <c r="G141" s="27"/>
      <c r="H141" s="27"/>
      <c r="I141" s="27">
        <v>4.9000000000000004</v>
      </c>
      <c r="J141" s="27">
        <v>5.0999999999999996</v>
      </c>
      <c r="K141" s="27">
        <f t="shared" si="6"/>
        <v>10</v>
      </c>
      <c r="L141" s="166"/>
    </row>
    <row r="142" spans="1:13" s="10" customFormat="1" ht="36.75" customHeight="1" x14ac:dyDescent="0.3">
      <c r="A142" s="170" t="s">
        <v>204</v>
      </c>
      <c r="B142" s="165" t="s">
        <v>205</v>
      </c>
      <c r="C142" s="165" t="s">
        <v>529</v>
      </c>
      <c r="D142" s="170" t="s">
        <v>34</v>
      </c>
      <c r="E142" s="170" t="s">
        <v>499</v>
      </c>
      <c r="F142" s="13" t="s">
        <v>27</v>
      </c>
      <c r="G142" s="27">
        <v>28.1</v>
      </c>
      <c r="H142" s="27"/>
      <c r="I142" s="27"/>
      <c r="J142" s="27"/>
      <c r="K142" s="27">
        <f t="shared" si="6"/>
        <v>28.1</v>
      </c>
      <c r="L142" s="165" t="s">
        <v>206</v>
      </c>
    </row>
    <row r="143" spans="1:13" s="10" customFormat="1" ht="54" customHeight="1" x14ac:dyDescent="0.3">
      <c r="A143" s="171"/>
      <c r="B143" s="173"/>
      <c r="C143" s="173"/>
      <c r="D143" s="171"/>
      <c r="E143" s="171"/>
      <c r="F143" s="13" t="s">
        <v>36</v>
      </c>
      <c r="G143" s="27"/>
      <c r="H143" s="27">
        <v>30.4</v>
      </c>
      <c r="I143" s="27"/>
      <c r="J143" s="27"/>
      <c r="K143" s="27">
        <f t="shared" si="6"/>
        <v>30.4</v>
      </c>
      <c r="L143" s="166"/>
    </row>
    <row r="144" spans="1:13" s="10" customFormat="1" ht="54" customHeight="1" x14ac:dyDescent="0.3">
      <c r="A144" s="172"/>
      <c r="B144" s="166"/>
      <c r="C144" s="166"/>
      <c r="D144" s="172"/>
      <c r="E144" s="172"/>
      <c r="F144" s="13" t="s">
        <v>37</v>
      </c>
      <c r="G144" s="27"/>
      <c r="H144" s="27"/>
      <c r="I144" s="27">
        <v>32.200000000000003</v>
      </c>
      <c r="J144" s="27">
        <v>0</v>
      </c>
      <c r="K144" s="27">
        <f t="shared" si="6"/>
        <v>32.200000000000003</v>
      </c>
      <c r="L144" s="33"/>
      <c r="M144" s="83">
        <f>SUM(G127:J144)</f>
        <v>148089.79999999999</v>
      </c>
    </row>
    <row r="145" spans="1:13" s="10" customFormat="1" x14ac:dyDescent="0.3">
      <c r="A145" s="206"/>
      <c r="B145" s="206"/>
      <c r="C145" s="206"/>
      <c r="D145" s="206"/>
      <c r="E145" s="207"/>
      <c r="F145" s="23" t="s">
        <v>659</v>
      </c>
      <c r="G145" s="43">
        <f>SUM(G53:G144)</f>
        <v>404924.3000000001</v>
      </c>
      <c r="H145" s="43">
        <f>SUM(H53:H144)</f>
        <v>464688.20000000013</v>
      </c>
      <c r="I145" s="43">
        <f>SUM(I53:I144)</f>
        <v>530055.89999999991</v>
      </c>
      <c r="J145" s="43">
        <f>SUM(J53:J144)</f>
        <v>560444.69999999995</v>
      </c>
      <c r="K145" s="43">
        <f>SUM(K53:K144)</f>
        <v>1960113.0999999996</v>
      </c>
      <c r="L145" s="19"/>
      <c r="M145" s="83">
        <f>M86+M112+M125+M144</f>
        <v>1960113.0999999999</v>
      </c>
    </row>
    <row r="146" spans="1:13" s="10" customFormat="1" x14ac:dyDescent="0.3">
      <c r="A146" s="208"/>
      <c r="B146" s="208"/>
      <c r="C146" s="208"/>
      <c r="D146" s="208"/>
      <c r="E146" s="209"/>
      <c r="F146" s="23" t="s">
        <v>660</v>
      </c>
      <c r="G146" s="43"/>
      <c r="H146" s="43"/>
      <c r="I146" s="43"/>
      <c r="J146" s="43"/>
      <c r="K146" s="43"/>
      <c r="L146" s="19"/>
    </row>
    <row r="147" spans="1:13" s="10" customFormat="1" ht="50.4" x14ac:dyDescent="0.3">
      <c r="A147" s="208"/>
      <c r="B147" s="208"/>
      <c r="C147" s="208"/>
      <c r="D147" s="208"/>
      <c r="E147" s="209"/>
      <c r="F147" s="23" t="s">
        <v>667</v>
      </c>
      <c r="G147" s="43">
        <f>SUM(G53:G56,G88:G109,G127)-G99</f>
        <v>377587.4</v>
      </c>
      <c r="H147" s="43">
        <f>SUM(H53:H56,H88:H109,H127)-H99</f>
        <v>416458.9</v>
      </c>
      <c r="I147" s="43">
        <f>SUM(I53:I56,I88:I109,I127)-I99</f>
        <v>477687.5</v>
      </c>
      <c r="J147" s="43">
        <f>SUM(J53:J56,J88:J109,J127)-J99</f>
        <v>500245.2</v>
      </c>
      <c r="K147" s="43">
        <f>SUM(G147:J147)</f>
        <v>1771979</v>
      </c>
      <c r="L147" s="19"/>
    </row>
    <row r="148" spans="1:13" s="10" customFormat="1" ht="50.4" x14ac:dyDescent="0.3">
      <c r="A148" s="208"/>
      <c r="B148" s="208"/>
      <c r="C148" s="208"/>
      <c r="D148" s="208"/>
      <c r="E148" s="209"/>
      <c r="F148" s="23" t="s">
        <v>662</v>
      </c>
      <c r="G148" s="43">
        <f>SUM(G57,G110:G112,G128:G129)+G99</f>
        <v>757.19999999999993</v>
      </c>
      <c r="H148" s="43">
        <f>SUM(H57,H110:H112,H128:H129)+H99</f>
        <v>2957</v>
      </c>
      <c r="I148" s="43">
        <f>SUM(I57,I110:I112,I128:I129)+I99</f>
        <v>1155.3</v>
      </c>
      <c r="J148" s="43">
        <f>SUM(J57,J110:J112,J128:J129)+J99</f>
        <v>1206.5</v>
      </c>
      <c r="K148" s="43">
        <f>SUM(G148:J148)</f>
        <v>6076</v>
      </c>
      <c r="L148" s="19"/>
    </row>
    <row r="149" spans="1:13" s="10" customFormat="1" ht="61.2" customHeight="1" x14ac:dyDescent="0.3">
      <c r="A149" s="208"/>
      <c r="B149" s="208"/>
      <c r="C149" s="208"/>
      <c r="D149" s="208"/>
      <c r="E149" s="209"/>
      <c r="F149" s="20" t="s">
        <v>663</v>
      </c>
      <c r="G149" s="43">
        <f>G59+G62+G65+G71+G74+G77+G80+G83+G114+G117+G120+G123+G130+G133+G136+G139+G142</f>
        <v>26579.700000000004</v>
      </c>
      <c r="H149" s="43">
        <f>H59+H62+H65+H71+H74+H77+H80+H83+H114+H117+H120+H123+H130+H133+H136+H139+H142</f>
        <v>0</v>
      </c>
      <c r="I149" s="43">
        <f>I59+I62+I65+I71+I74+I77+I80+I83+I114+I117+I120+I123+I130+I133+I136+I139+I142</f>
        <v>0</v>
      </c>
      <c r="J149" s="43">
        <f>J59+J62+J65+J71+J74+J77+J80+J83+J114+J117+J120+J123+J130+J133+J136+J139+J142</f>
        <v>0</v>
      </c>
      <c r="K149" s="43">
        <f>SUM(G149:J149)</f>
        <v>26579.700000000004</v>
      </c>
      <c r="L149" s="19"/>
    </row>
    <row r="150" spans="1:13" s="10" customFormat="1" ht="82.95" customHeight="1" x14ac:dyDescent="0.3">
      <c r="A150" s="208"/>
      <c r="B150" s="208"/>
      <c r="C150" s="208"/>
      <c r="D150" s="208"/>
      <c r="E150" s="209"/>
      <c r="F150" s="23" t="s">
        <v>668</v>
      </c>
      <c r="G150" s="43">
        <f>G60+G63+G66+G72+G75+G78+G81+G84+G115+G118+G121+G124+G131+G137+G134+G140+G143</f>
        <v>0</v>
      </c>
      <c r="H150" s="43">
        <f>H60+H63+H66+H72+H75+H78+H81+H84+H115+H118+H121+H124+H131+H137+H134+H140+H143</f>
        <v>45272.3</v>
      </c>
      <c r="I150" s="43">
        <f>I60+I63+I66+I72+I75+I78+I81+I84+I115+I118+I121+I124+I131+I137+I134+I140+I143</f>
        <v>0</v>
      </c>
      <c r="J150" s="43">
        <f>J60+J63+J66+J72+J75+J78+J81+J84+J115+J118+J121+J124+J131+J137+J134+J140+J143</f>
        <v>0</v>
      </c>
      <c r="K150" s="43">
        <f>SUM(G150:J150)</f>
        <v>45272.3</v>
      </c>
      <c r="L150" s="19"/>
    </row>
    <row r="151" spans="1:13" s="10" customFormat="1" ht="76.95" customHeight="1" x14ac:dyDescent="0.3">
      <c r="A151" s="210"/>
      <c r="B151" s="210"/>
      <c r="C151" s="210"/>
      <c r="D151" s="210"/>
      <c r="E151" s="211"/>
      <c r="F151" s="23" t="s">
        <v>665</v>
      </c>
      <c r="G151" s="43">
        <f>G61+G64+G67+G68+G73+G76+G79+G82+G85+G116+G119+G122+G125+G132+G135+G138+G141+G144+G69</f>
        <v>0</v>
      </c>
      <c r="H151" s="43">
        <f>H61+H64+H67+H68+H73+H76+H79+H82+H85+H116+H119+H122+H125+H132+H135+H138+H141+H144+H69</f>
        <v>0</v>
      </c>
      <c r="I151" s="43">
        <f>I61+I64+I67+I68+I73+I76+I79+I82+I85+I116+I119+I122+I125+I132+I135+I138+I141+I144+I69</f>
        <v>51213.100000000006</v>
      </c>
      <c r="J151" s="43">
        <f>J61+J64+J67+J68+J73+J76+J79+J82+J85+J116+J119+J122+J125+J132+J135+J138+J141+J144+J69+J70+J86</f>
        <v>58993</v>
      </c>
      <c r="K151" s="43">
        <f>SUM(G151:J151)</f>
        <v>110206.1</v>
      </c>
      <c r="L151" s="19"/>
    </row>
    <row r="152" spans="1:13" s="10" customFormat="1" x14ac:dyDescent="0.3">
      <c r="A152" s="199" t="s">
        <v>207</v>
      </c>
      <c r="B152" s="199"/>
      <c r="C152" s="199"/>
      <c r="D152" s="199"/>
      <c r="E152" s="199"/>
      <c r="F152" s="199"/>
      <c r="G152" s="199"/>
      <c r="H152" s="199"/>
      <c r="I152" s="199"/>
      <c r="J152" s="199"/>
      <c r="K152" s="199"/>
      <c r="L152" s="199"/>
    </row>
    <row r="153" spans="1:13" s="25" customFormat="1" ht="29.25" customHeight="1" x14ac:dyDescent="0.3">
      <c r="A153" s="128" t="s">
        <v>6</v>
      </c>
      <c r="B153" s="128" t="s">
        <v>7</v>
      </c>
      <c r="C153" s="128" t="s">
        <v>8</v>
      </c>
      <c r="D153" s="128" t="s">
        <v>9</v>
      </c>
      <c r="E153" s="128" t="s">
        <v>10</v>
      </c>
      <c r="F153" s="128" t="s">
        <v>54</v>
      </c>
      <c r="G153" s="128" t="s">
        <v>11</v>
      </c>
      <c r="H153" s="128"/>
      <c r="I153" s="128"/>
      <c r="J153" s="128"/>
      <c r="K153" s="128"/>
      <c r="L153" s="128" t="s">
        <v>12</v>
      </c>
    </row>
    <row r="154" spans="1:13" s="25" customFormat="1" ht="21" customHeight="1" x14ac:dyDescent="0.3">
      <c r="A154" s="128"/>
      <c r="B154" s="128"/>
      <c r="C154" s="128"/>
      <c r="D154" s="128"/>
      <c r="E154" s="128"/>
      <c r="F154" s="128"/>
      <c r="G154" s="113" t="s">
        <v>13</v>
      </c>
      <c r="H154" s="113" t="s">
        <v>14</v>
      </c>
      <c r="I154" s="113" t="s">
        <v>15</v>
      </c>
      <c r="J154" s="113" t="s">
        <v>16</v>
      </c>
      <c r="K154" s="113" t="s">
        <v>17</v>
      </c>
      <c r="L154" s="128"/>
    </row>
    <row r="155" spans="1:13" s="25" customFormat="1" ht="15" customHeight="1" x14ac:dyDescent="0.3">
      <c r="A155" s="128"/>
      <c r="B155" s="128"/>
      <c r="C155" s="128"/>
      <c r="D155" s="128"/>
      <c r="E155" s="128"/>
      <c r="F155" s="128"/>
      <c r="G155" s="114" t="s">
        <v>673</v>
      </c>
      <c r="H155" s="114" t="s">
        <v>673</v>
      </c>
      <c r="I155" s="114" t="s">
        <v>673</v>
      </c>
      <c r="J155" s="114" t="s">
        <v>673</v>
      </c>
      <c r="K155" s="114" t="s">
        <v>673</v>
      </c>
      <c r="L155" s="128"/>
    </row>
    <row r="156" spans="1:13" s="12" customFormat="1" x14ac:dyDescent="0.3">
      <c r="A156" s="11">
        <v>1</v>
      </c>
      <c r="B156" s="11">
        <v>2</v>
      </c>
      <c r="C156" s="11">
        <v>3</v>
      </c>
      <c r="D156" s="11">
        <v>4</v>
      </c>
      <c r="E156" s="11">
        <v>5</v>
      </c>
      <c r="F156" s="11">
        <v>6</v>
      </c>
      <c r="G156" s="11">
        <v>7</v>
      </c>
      <c r="H156" s="11">
        <v>8</v>
      </c>
      <c r="I156" s="11">
        <v>9</v>
      </c>
      <c r="J156" s="11">
        <v>10</v>
      </c>
      <c r="K156" s="11">
        <v>11</v>
      </c>
      <c r="L156" s="11">
        <v>12</v>
      </c>
    </row>
    <row r="157" spans="1:13" s="10" customFormat="1" ht="69" customHeight="1" x14ac:dyDescent="0.3">
      <c r="A157" s="26" t="s">
        <v>208</v>
      </c>
      <c r="B157" s="19" t="s">
        <v>209</v>
      </c>
      <c r="C157" s="19" t="s">
        <v>563</v>
      </c>
      <c r="D157" s="19" t="s">
        <v>34</v>
      </c>
      <c r="E157" s="19" t="s">
        <v>499</v>
      </c>
      <c r="F157" s="19" t="s">
        <v>41</v>
      </c>
      <c r="G157" s="27">
        <v>276.60000000000002</v>
      </c>
      <c r="H157" s="27">
        <v>281.39999999999998</v>
      </c>
      <c r="I157" s="27">
        <v>337.7</v>
      </c>
      <c r="J157" s="27">
        <v>405.2</v>
      </c>
      <c r="K157" s="27">
        <f>SUM(G157:J157)</f>
        <v>1300.9000000000001</v>
      </c>
      <c r="L157" s="19" t="s">
        <v>210</v>
      </c>
    </row>
    <row r="158" spans="1:13" s="10" customFormat="1" ht="69.75" customHeight="1" x14ac:dyDescent="0.3">
      <c r="A158" s="26" t="s">
        <v>211</v>
      </c>
      <c r="B158" s="19" t="s">
        <v>209</v>
      </c>
      <c r="C158" s="19" t="s">
        <v>561</v>
      </c>
      <c r="D158" s="19" t="s">
        <v>34</v>
      </c>
      <c r="E158" s="19" t="s">
        <v>499</v>
      </c>
      <c r="F158" s="19" t="s">
        <v>41</v>
      </c>
      <c r="G158" s="27">
        <v>183.2</v>
      </c>
      <c r="H158" s="27">
        <v>219.8</v>
      </c>
      <c r="I158" s="27">
        <v>264.39999999999998</v>
      </c>
      <c r="J158" s="27">
        <v>316.60000000000002</v>
      </c>
      <c r="K158" s="27">
        <f t="shared" ref="K158:K171" si="7">SUM(G158:J158)</f>
        <v>984</v>
      </c>
      <c r="L158" s="19" t="s">
        <v>212</v>
      </c>
    </row>
    <row r="159" spans="1:13" s="10" customFormat="1" ht="59.4" customHeight="1" x14ac:dyDescent="0.3">
      <c r="A159" s="26" t="s">
        <v>213</v>
      </c>
      <c r="B159" s="19" t="s">
        <v>91</v>
      </c>
      <c r="C159" s="19" t="s">
        <v>214</v>
      </c>
      <c r="D159" s="19" t="s">
        <v>34</v>
      </c>
      <c r="E159" s="19" t="s">
        <v>499</v>
      </c>
      <c r="F159" s="19" t="s">
        <v>43</v>
      </c>
      <c r="G159" s="27">
        <v>115</v>
      </c>
      <c r="H159" s="27">
        <v>136.30000000000001</v>
      </c>
      <c r="I159" s="27">
        <v>158</v>
      </c>
      <c r="J159" s="27">
        <v>167.5</v>
      </c>
      <c r="K159" s="27">
        <f t="shared" si="7"/>
        <v>576.79999999999995</v>
      </c>
      <c r="L159" s="19" t="s">
        <v>215</v>
      </c>
    </row>
    <row r="160" spans="1:13" s="10" customFormat="1" ht="140.25" customHeight="1" x14ac:dyDescent="0.3">
      <c r="A160" s="26" t="s">
        <v>216</v>
      </c>
      <c r="B160" s="32" t="s">
        <v>217</v>
      </c>
      <c r="C160" s="32" t="s">
        <v>218</v>
      </c>
      <c r="D160" s="32" t="s">
        <v>219</v>
      </c>
      <c r="E160" s="32" t="s">
        <v>530</v>
      </c>
      <c r="F160" s="19" t="s">
        <v>43</v>
      </c>
      <c r="G160" s="27"/>
      <c r="H160" s="27">
        <v>420</v>
      </c>
      <c r="I160" s="27"/>
      <c r="J160" s="27"/>
      <c r="K160" s="27">
        <f t="shared" si="7"/>
        <v>420</v>
      </c>
      <c r="L160" s="32" t="s">
        <v>220</v>
      </c>
    </row>
    <row r="161" spans="1:13" s="10" customFormat="1" ht="36.75" customHeight="1" x14ac:dyDescent="0.3">
      <c r="A161" s="170" t="s">
        <v>221</v>
      </c>
      <c r="B161" s="165" t="s">
        <v>222</v>
      </c>
      <c r="C161" s="165" t="s">
        <v>223</v>
      </c>
      <c r="D161" s="165" t="s">
        <v>34</v>
      </c>
      <c r="E161" s="165" t="s">
        <v>499</v>
      </c>
      <c r="F161" s="13" t="s">
        <v>27</v>
      </c>
      <c r="G161" s="27">
        <v>127.3</v>
      </c>
      <c r="H161" s="15"/>
      <c r="I161" s="15"/>
      <c r="J161" s="15"/>
      <c r="K161" s="27">
        <f t="shared" si="7"/>
        <v>127.3</v>
      </c>
      <c r="L161" s="165" t="s">
        <v>224</v>
      </c>
    </row>
    <row r="162" spans="1:13" s="10" customFormat="1" ht="54.75" customHeight="1" x14ac:dyDescent="0.3">
      <c r="A162" s="171"/>
      <c r="B162" s="173"/>
      <c r="C162" s="173"/>
      <c r="D162" s="173"/>
      <c r="E162" s="173"/>
      <c r="F162" s="13" t="s">
        <v>36</v>
      </c>
      <c r="G162" s="27"/>
      <c r="H162" s="27">
        <v>189.3</v>
      </c>
      <c r="I162" s="27"/>
      <c r="J162" s="27"/>
      <c r="K162" s="27">
        <f t="shared" si="7"/>
        <v>189.3</v>
      </c>
      <c r="L162" s="173"/>
    </row>
    <row r="163" spans="1:13" s="10" customFormat="1" ht="50.25" customHeight="1" x14ac:dyDescent="0.3">
      <c r="A163" s="172"/>
      <c r="B163" s="166"/>
      <c r="C163" s="166"/>
      <c r="D163" s="166"/>
      <c r="E163" s="166"/>
      <c r="F163" s="13" t="s">
        <v>37</v>
      </c>
      <c r="G163" s="27"/>
      <c r="H163" s="27"/>
      <c r="I163" s="27">
        <v>209</v>
      </c>
      <c r="J163" s="27">
        <v>230</v>
      </c>
      <c r="K163" s="27">
        <f t="shared" si="7"/>
        <v>439</v>
      </c>
      <c r="L163" s="166"/>
    </row>
    <row r="164" spans="1:13" s="10" customFormat="1" ht="40.5" customHeight="1" x14ac:dyDescent="0.3">
      <c r="A164" s="170" t="s">
        <v>225</v>
      </c>
      <c r="B164" s="165" t="s">
        <v>226</v>
      </c>
      <c r="C164" s="165" t="s">
        <v>227</v>
      </c>
      <c r="D164" s="165" t="s">
        <v>34</v>
      </c>
      <c r="E164" s="165" t="s">
        <v>531</v>
      </c>
      <c r="F164" s="13" t="s">
        <v>27</v>
      </c>
      <c r="G164" s="27">
        <v>2</v>
      </c>
      <c r="H164" s="15"/>
      <c r="I164" s="15"/>
      <c r="J164" s="15"/>
      <c r="K164" s="27">
        <f t="shared" si="7"/>
        <v>2</v>
      </c>
      <c r="L164" s="165" t="s">
        <v>228</v>
      </c>
    </row>
    <row r="165" spans="1:13" s="10" customFormat="1" ht="56.25" customHeight="1" x14ac:dyDescent="0.3">
      <c r="A165" s="171"/>
      <c r="B165" s="173"/>
      <c r="C165" s="173"/>
      <c r="D165" s="173"/>
      <c r="E165" s="173"/>
      <c r="F165" s="13" t="s">
        <v>36</v>
      </c>
      <c r="G165" s="27"/>
      <c r="H165" s="27">
        <v>2</v>
      </c>
      <c r="I165" s="27"/>
      <c r="J165" s="27"/>
      <c r="K165" s="27">
        <f>SUM(G165:J165)</f>
        <v>2</v>
      </c>
      <c r="L165" s="173"/>
    </row>
    <row r="166" spans="1:13" s="10" customFormat="1" ht="56.25" customHeight="1" x14ac:dyDescent="0.3">
      <c r="A166" s="172"/>
      <c r="B166" s="166"/>
      <c r="C166" s="166"/>
      <c r="D166" s="166"/>
      <c r="E166" s="166"/>
      <c r="F166" s="13" t="s">
        <v>37</v>
      </c>
      <c r="G166" s="27"/>
      <c r="H166" s="27"/>
      <c r="I166" s="27">
        <v>2</v>
      </c>
      <c r="J166" s="27">
        <v>2</v>
      </c>
      <c r="K166" s="27">
        <f>SUM(G166:J166)</f>
        <v>4</v>
      </c>
      <c r="L166" s="166"/>
    </row>
    <row r="167" spans="1:13" s="10" customFormat="1" ht="39.75" customHeight="1" x14ac:dyDescent="0.3">
      <c r="A167" s="134" t="s">
        <v>229</v>
      </c>
      <c r="B167" s="160" t="s">
        <v>230</v>
      </c>
      <c r="C167" s="160" t="s">
        <v>574</v>
      </c>
      <c r="D167" s="160" t="s">
        <v>231</v>
      </c>
      <c r="E167" s="160" t="s">
        <v>532</v>
      </c>
      <c r="F167" s="13" t="s">
        <v>27</v>
      </c>
      <c r="G167" s="27">
        <v>3</v>
      </c>
      <c r="H167" s="15"/>
      <c r="I167" s="15"/>
      <c r="J167" s="15"/>
      <c r="K167" s="27">
        <f t="shared" si="7"/>
        <v>3</v>
      </c>
      <c r="L167" s="165" t="s">
        <v>232</v>
      </c>
    </row>
    <row r="168" spans="1:13" s="10" customFormat="1" ht="59.25" customHeight="1" x14ac:dyDescent="0.3">
      <c r="A168" s="134"/>
      <c r="B168" s="160"/>
      <c r="C168" s="160"/>
      <c r="D168" s="160"/>
      <c r="E168" s="160"/>
      <c r="F168" s="13" t="s">
        <v>36</v>
      </c>
      <c r="G168" s="27"/>
      <c r="H168" s="27">
        <v>3</v>
      </c>
      <c r="I168" s="27"/>
      <c r="J168" s="27"/>
      <c r="K168" s="27">
        <f t="shared" si="7"/>
        <v>3</v>
      </c>
      <c r="L168" s="173"/>
    </row>
    <row r="169" spans="1:13" s="10" customFormat="1" ht="59.25" customHeight="1" x14ac:dyDescent="0.3">
      <c r="A169" s="134"/>
      <c r="B169" s="160"/>
      <c r="C169" s="160"/>
      <c r="D169" s="160"/>
      <c r="E169" s="160"/>
      <c r="F169" s="13" t="s">
        <v>37</v>
      </c>
      <c r="G169" s="27"/>
      <c r="H169" s="27"/>
      <c r="I169" s="27">
        <v>3.5</v>
      </c>
      <c r="J169" s="27">
        <v>3.5</v>
      </c>
      <c r="K169" s="27">
        <f t="shared" si="7"/>
        <v>7</v>
      </c>
      <c r="L169" s="173"/>
    </row>
    <row r="170" spans="1:13" s="10" customFormat="1" ht="107.4" customHeight="1" x14ac:dyDescent="0.3">
      <c r="A170" s="134"/>
      <c r="B170" s="160"/>
      <c r="C170" s="160"/>
      <c r="D170" s="160"/>
      <c r="E170" s="160"/>
      <c r="F170" s="19" t="s">
        <v>233</v>
      </c>
      <c r="G170" s="27">
        <v>1.5</v>
      </c>
      <c r="H170" s="27">
        <v>1.5</v>
      </c>
      <c r="I170" s="27">
        <v>2</v>
      </c>
      <c r="J170" s="27">
        <v>2</v>
      </c>
      <c r="K170" s="27">
        <f t="shared" si="7"/>
        <v>7</v>
      </c>
      <c r="L170" s="166"/>
    </row>
    <row r="171" spans="1:13" s="10" customFormat="1" ht="142.94999999999999" customHeight="1" x14ac:dyDescent="0.3">
      <c r="A171" s="15" t="s">
        <v>234</v>
      </c>
      <c r="B171" s="19" t="s">
        <v>235</v>
      </c>
      <c r="C171" s="44" t="s">
        <v>236</v>
      </c>
      <c r="D171" s="19" t="s">
        <v>34</v>
      </c>
      <c r="E171" s="19" t="s">
        <v>237</v>
      </c>
      <c r="F171" s="19" t="s">
        <v>44</v>
      </c>
      <c r="G171" s="27">
        <v>33</v>
      </c>
      <c r="H171" s="19"/>
      <c r="I171" s="19"/>
      <c r="J171" s="19"/>
      <c r="K171" s="27">
        <f t="shared" si="7"/>
        <v>33</v>
      </c>
      <c r="L171" s="44" t="s">
        <v>238</v>
      </c>
    </row>
    <row r="172" spans="1:13" s="10" customFormat="1" x14ac:dyDescent="0.3">
      <c r="A172" s="187"/>
      <c r="B172" s="188"/>
      <c r="C172" s="188"/>
      <c r="D172" s="188"/>
      <c r="E172" s="189"/>
      <c r="F172" s="23" t="s">
        <v>659</v>
      </c>
      <c r="G172" s="43">
        <f>SUM(G157:G171)</f>
        <v>741.59999999999991</v>
      </c>
      <c r="H172" s="43">
        <f>SUM(H157:H171)</f>
        <v>1253.3</v>
      </c>
      <c r="I172" s="43">
        <f>SUM(I157:I171)</f>
        <v>976.59999999999991</v>
      </c>
      <c r="J172" s="43">
        <f>SUM(J157:J171)</f>
        <v>1126.8</v>
      </c>
      <c r="K172" s="43">
        <f>SUM(K157:K171)</f>
        <v>4098.3</v>
      </c>
      <c r="L172" s="181"/>
      <c r="M172" s="83">
        <f>SUM(G157:J171)</f>
        <v>4098.3000000000011</v>
      </c>
    </row>
    <row r="173" spans="1:13" s="10" customFormat="1" ht="16.5" customHeight="1" x14ac:dyDescent="0.3">
      <c r="A173" s="190"/>
      <c r="B173" s="191"/>
      <c r="C173" s="191"/>
      <c r="D173" s="191"/>
      <c r="E173" s="192"/>
      <c r="F173" s="184"/>
      <c r="G173" s="185"/>
      <c r="H173" s="185"/>
      <c r="I173" s="185"/>
      <c r="J173" s="185"/>
      <c r="K173" s="186"/>
      <c r="L173" s="182"/>
    </row>
    <row r="174" spans="1:13" s="10" customFormat="1" ht="18.75" customHeight="1" x14ac:dyDescent="0.3">
      <c r="A174" s="190"/>
      <c r="B174" s="191"/>
      <c r="C174" s="191"/>
      <c r="D174" s="191"/>
      <c r="E174" s="192"/>
      <c r="F174" s="23" t="s">
        <v>660</v>
      </c>
      <c r="G174" s="184"/>
      <c r="H174" s="185"/>
      <c r="I174" s="185"/>
      <c r="J174" s="185"/>
      <c r="K174" s="186"/>
      <c r="L174" s="182"/>
    </row>
    <row r="175" spans="1:13" s="10" customFormat="1" ht="50.4" x14ac:dyDescent="0.3">
      <c r="A175" s="190"/>
      <c r="B175" s="191"/>
      <c r="C175" s="191"/>
      <c r="D175" s="191"/>
      <c r="E175" s="192"/>
      <c r="F175" s="23" t="s">
        <v>661</v>
      </c>
      <c r="G175" s="43">
        <f>SUM(G157:G158)</f>
        <v>459.8</v>
      </c>
      <c r="H175" s="43">
        <f>SUM(H157:H158)</f>
        <v>501.2</v>
      </c>
      <c r="I175" s="43">
        <f>SUM(I157:I158)</f>
        <v>602.09999999999991</v>
      </c>
      <c r="J175" s="43">
        <f>SUM(J157:J158)</f>
        <v>721.8</v>
      </c>
      <c r="K175" s="43">
        <f t="shared" ref="K175:K180" si="8">SUM(G175:J175)</f>
        <v>2284.8999999999996</v>
      </c>
      <c r="L175" s="182"/>
    </row>
    <row r="176" spans="1:13" s="10" customFormat="1" ht="50.4" x14ac:dyDescent="0.3">
      <c r="A176" s="190"/>
      <c r="B176" s="191"/>
      <c r="C176" s="191"/>
      <c r="D176" s="191"/>
      <c r="E176" s="192"/>
      <c r="F176" s="23" t="s">
        <v>662</v>
      </c>
      <c r="G176" s="43">
        <f>SUM(G159,)</f>
        <v>115</v>
      </c>
      <c r="H176" s="43">
        <f>SUM(H159,H160)</f>
        <v>556.29999999999995</v>
      </c>
      <c r="I176" s="43">
        <f>SUM(I159,)</f>
        <v>158</v>
      </c>
      <c r="J176" s="43">
        <f>SUM(J159,)</f>
        <v>167.5</v>
      </c>
      <c r="K176" s="43">
        <f t="shared" si="8"/>
        <v>996.8</v>
      </c>
      <c r="L176" s="182"/>
    </row>
    <row r="177" spans="1:12" s="10" customFormat="1" ht="50.4" x14ac:dyDescent="0.3">
      <c r="A177" s="190"/>
      <c r="B177" s="191"/>
      <c r="C177" s="191"/>
      <c r="D177" s="191"/>
      <c r="E177" s="192"/>
      <c r="F177" s="20" t="s">
        <v>663</v>
      </c>
      <c r="G177" s="43">
        <f t="shared" ref="G177:J179" si="9">G161+G164+G167</f>
        <v>132.30000000000001</v>
      </c>
      <c r="H177" s="43">
        <f t="shared" si="9"/>
        <v>0</v>
      </c>
      <c r="I177" s="43">
        <f t="shared" si="9"/>
        <v>0</v>
      </c>
      <c r="J177" s="43">
        <f t="shared" si="9"/>
        <v>0</v>
      </c>
      <c r="K177" s="43">
        <f t="shared" si="8"/>
        <v>132.30000000000001</v>
      </c>
      <c r="L177" s="182"/>
    </row>
    <row r="178" spans="1:12" s="10" customFormat="1" ht="81.599999999999994" customHeight="1" x14ac:dyDescent="0.3">
      <c r="A178" s="190"/>
      <c r="B178" s="191"/>
      <c r="C178" s="191"/>
      <c r="D178" s="191"/>
      <c r="E178" s="192"/>
      <c r="F178" s="23" t="s">
        <v>664</v>
      </c>
      <c r="G178" s="43">
        <f t="shared" si="9"/>
        <v>0</v>
      </c>
      <c r="H178" s="43">
        <f t="shared" si="9"/>
        <v>194.3</v>
      </c>
      <c r="I178" s="43">
        <f t="shared" si="9"/>
        <v>0</v>
      </c>
      <c r="J178" s="43">
        <f t="shared" si="9"/>
        <v>0</v>
      </c>
      <c r="K178" s="43">
        <f t="shared" si="8"/>
        <v>194.3</v>
      </c>
      <c r="L178" s="182"/>
    </row>
    <row r="179" spans="1:12" s="10" customFormat="1" ht="73.2" customHeight="1" x14ac:dyDescent="0.3">
      <c r="A179" s="190"/>
      <c r="B179" s="191"/>
      <c r="C179" s="191"/>
      <c r="D179" s="191"/>
      <c r="E179" s="192"/>
      <c r="F179" s="23" t="s">
        <v>669</v>
      </c>
      <c r="G179" s="43">
        <f t="shared" si="9"/>
        <v>0</v>
      </c>
      <c r="H179" s="43">
        <f t="shared" si="9"/>
        <v>0</v>
      </c>
      <c r="I179" s="43">
        <f t="shared" si="9"/>
        <v>214.5</v>
      </c>
      <c r="J179" s="43">
        <f t="shared" si="9"/>
        <v>235.5</v>
      </c>
      <c r="K179" s="43">
        <f t="shared" si="8"/>
        <v>450</v>
      </c>
      <c r="L179" s="182"/>
    </row>
    <row r="180" spans="1:12" s="10" customFormat="1" ht="33.6" x14ac:dyDescent="0.3">
      <c r="A180" s="193"/>
      <c r="B180" s="194"/>
      <c r="C180" s="194"/>
      <c r="D180" s="194"/>
      <c r="E180" s="195"/>
      <c r="F180" s="23" t="s">
        <v>670</v>
      </c>
      <c r="G180" s="43">
        <f>SUM(G170,G171)</f>
        <v>34.5</v>
      </c>
      <c r="H180" s="43">
        <f>SUM(H170,H171)</f>
        <v>1.5</v>
      </c>
      <c r="I180" s="43">
        <f>SUM(I170,I171)</f>
        <v>2</v>
      </c>
      <c r="J180" s="43">
        <f>SUM(J170,J171)</f>
        <v>2</v>
      </c>
      <c r="K180" s="43">
        <f t="shared" si="8"/>
        <v>40</v>
      </c>
      <c r="L180" s="183"/>
    </row>
    <row r="181" spans="1:12" s="45" customFormat="1" ht="37.5" customHeight="1" x14ac:dyDescent="0.3">
      <c r="A181" s="212" t="s">
        <v>239</v>
      </c>
      <c r="B181" s="212"/>
      <c r="C181" s="212"/>
      <c r="D181" s="212"/>
      <c r="E181" s="212"/>
      <c r="F181" s="212"/>
      <c r="G181" s="212"/>
      <c r="H181" s="212"/>
      <c r="I181" s="212"/>
      <c r="J181" s="212"/>
      <c r="K181" s="212"/>
      <c r="L181" s="212"/>
    </row>
    <row r="182" spans="1:12" s="25" customFormat="1" ht="18.75" customHeight="1" x14ac:dyDescent="0.3">
      <c r="A182" s="128" t="s">
        <v>6</v>
      </c>
      <c r="B182" s="128" t="s">
        <v>7</v>
      </c>
      <c r="C182" s="128" t="s">
        <v>8</v>
      </c>
      <c r="D182" s="128" t="s">
        <v>9</v>
      </c>
      <c r="E182" s="128" t="s">
        <v>10</v>
      </c>
      <c r="F182" s="128" t="s">
        <v>54</v>
      </c>
      <c r="G182" s="128" t="s">
        <v>11</v>
      </c>
      <c r="H182" s="128"/>
      <c r="I182" s="128"/>
      <c r="J182" s="128"/>
      <c r="K182" s="128"/>
      <c r="L182" s="128" t="s">
        <v>12</v>
      </c>
    </row>
    <row r="183" spans="1:12" s="25" customFormat="1" ht="25.2" customHeight="1" x14ac:dyDescent="0.3">
      <c r="A183" s="128"/>
      <c r="B183" s="128"/>
      <c r="C183" s="128"/>
      <c r="D183" s="128"/>
      <c r="E183" s="128"/>
      <c r="F183" s="128"/>
      <c r="G183" s="113" t="s">
        <v>13</v>
      </c>
      <c r="H183" s="113" t="s">
        <v>14</v>
      </c>
      <c r="I183" s="113" t="s">
        <v>15</v>
      </c>
      <c r="J183" s="113" t="s">
        <v>16</v>
      </c>
      <c r="K183" s="113" t="s">
        <v>17</v>
      </c>
      <c r="L183" s="128"/>
    </row>
    <row r="184" spans="1:12" s="25" customFormat="1" ht="16.2" customHeight="1" x14ac:dyDescent="0.3">
      <c r="A184" s="128"/>
      <c r="B184" s="128"/>
      <c r="C184" s="128"/>
      <c r="D184" s="128"/>
      <c r="E184" s="128"/>
      <c r="F184" s="128"/>
      <c r="G184" s="114" t="s">
        <v>673</v>
      </c>
      <c r="H184" s="114" t="s">
        <v>673</v>
      </c>
      <c r="I184" s="114" t="s">
        <v>673</v>
      </c>
      <c r="J184" s="114" t="s">
        <v>673</v>
      </c>
      <c r="K184" s="114" t="s">
        <v>673</v>
      </c>
      <c r="L184" s="128"/>
    </row>
    <row r="185" spans="1:12" s="12" customFormat="1" x14ac:dyDescent="0.3">
      <c r="A185" s="11">
        <v>1</v>
      </c>
      <c r="B185" s="11">
        <v>2</v>
      </c>
      <c r="C185" s="11">
        <v>3</v>
      </c>
      <c r="D185" s="11">
        <v>4</v>
      </c>
      <c r="E185" s="11">
        <v>5</v>
      </c>
      <c r="F185" s="11">
        <v>6</v>
      </c>
      <c r="G185" s="11">
        <v>7</v>
      </c>
      <c r="H185" s="11">
        <v>8</v>
      </c>
      <c r="I185" s="11">
        <v>9</v>
      </c>
      <c r="J185" s="11">
        <v>10</v>
      </c>
      <c r="K185" s="11">
        <v>11</v>
      </c>
      <c r="L185" s="11">
        <v>12</v>
      </c>
    </row>
    <row r="186" spans="1:12" s="10" customFormat="1" ht="90.75" customHeight="1" x14ac:dyDescent="0.3">
      <c r="A186" s="26" t="s">
        <v>240</v>
      </c>
      <c r="B186" s="19" t="s">
        <v>241</v>
      </c>
      <c r="C186" s="19" t="s">
        <v>578</v>
      </c>
      <c r="D186" s="19" t="s">
        <v>34</v>
      </c>
      <c r="E186" s="19" t="s">
        <v>499</v>
      </c>
      <c r="F186" s="19" t="s">
        <v>41</v>
      </c>
      <c r="G186" s="27">
        <v>90</v>
      </c>
      <c r="H186" s="27">
        <v>108</v>
      </c>
      <c r="I186" s="27">
        <v>161.80000000000001</v>
      </c>
      <c r="J186" s="27">
        <v>172.8</v>
      </c>
      <c r="K186" s="27">
        <f>SUM(G186:J186)</f>
        <v>532.6</v>
      </c>
      <c r="L186" s="19" t="s">
        <v>242</v>
      </c>
    </row>
    <row r="187" spans="1:12" s="10" customFormat="1" ht="120" customHeight="1" x14ac:dyDescent="0.3">
      <c r="A187" s="26" t="s">
        <v>243</v>
      </c>
      <c r="B187" s="19" t="s">
        <v>244</v>
      </c>
      <c r="C187" s="19" t="s">
        <v>579</v>
      </c>
      <c r="D187" s="19" t="s">
        <v>34</v>
      </c>
      <c r="E187" s="19" t="s">
        <v>499</v>
      </c>
      <c r="F187" s="19" t="s">
        <v>41</v>
      </c>
      <c r="G187" s="27">
        <v>255</v>
      </c>
      <c r="H187" s="27">
        <v>311.3</v>
      </c>
      <c r="I187" s="27">
        <v>367.2</v>
      </c>
      <c r="J187" s="27">
        <v>440.6</v>
      </c>
      <c r="K187" s="27">
        <f t="shared" ref="K187:K202" si="10">SUM(G187:J187)</f>
        <v>1374.1</v>
      </c>
      <c r="L187" s="19" t="s">
        <v>245</v>
      </c>
    </row>
    <row r="188" spans="1:12" s="10" customFormat="1" ht="154.5" customHeight="1" x14ac:dyDescent="0.3">
      <c r="A188" s="26" t="s">
        <v>246</v>
      </c>
      <c r="B188" s="19" t="s">
        <v>64</v>
      </c>
      <c r="C188" s="19" t="s">
        <v>247</v>
      </c>
      <c r="D188" s="19" t="s">
        <v>34</v>
      </c>
      <c r="E188" s="19" t="s">
        <v>499</v>
      </c>
      <c r="F188" s="19" t="s">
        <v>41</v>
      </c>
      <c r="G188" s="27">
        <v>528.6</v>
      </c>
      <c r="H188" s="27">
        <v>630.6</v>
      </c>
      <c r="I188" s="27">
        <v>678.6</v>
      </c>
      <c r="J188" s="27">
        <v>700</v>
      </c>
      <c r="K188" s="27">
        <f t="shared" si="10"/>
        <v>2537.8000000000002</v>
      </c>
      <c r="L188" s="19" t="s">
        <v>248</v>
      </c>
    </row>
    <row r="189" spans="1:12" s="12" customFormat="1" ht="206.25" customHeight="1" x14ac:dyDescent="0.3">
      <c r="A189" s="26" t="s">
        <v>249</v>
      </c>
      <c r="B189" s="19" t="s">
        <v>585</v>
      </c>
      <c r="C189" s="19" t="s">
        <v>534</v>
      </c>
      <c r="D189" s="19" t="s">
        <v>34</v>
      </c>
      <c r="E189" s="26" t="s">
        <v>499</v>
      </c>
      <c r="F189" s="19" t="s">
        <v>41</v>
      </c>
      <c r="G189" s="42"/>
      <c r="H189" s="27">
        <v>4041</v>
      </c>
      <c r="I189" s="27">
        <v>5767.1</v>
      </c>
      <c r="J189" s="27">
        <v>9808.1</v>
      </c>
      <c r="K189" s="27">
        <f t="shared" si="10"/>
        <v>19616.2</v>
      </c>
      <c r="L189" s="26" t="s">
        <v>533</v>
      </c>
    </row>
    <row r="190" spans="1:12" s="10" customFormat="1" ht="127.5" customHeight="1" x14ac:dyDescent="0.3">
      <c r="A190" s="26" t="s">
        <v>251</v>
      </c>
      <c r="B190" s="19" t="s">
        <v>252</v>
      </c>
      <c r="C190" s="19" t="s">
        <v>580</v>
      </c>
      <c r="D190" s="19" t="s">
        <v>34</v>
      </c>
      <c r="E190" s="19" t="s">
        <v>499</v>
      </c>
      <c r="F190" s="19" t="s">
        <v>41</v>
      </c>
      <c r="G190" s="27">
        <v>240</v>
      </c>
      <c r="H190" s="27">
        <v>288</v>
      </c>
      <c r="I190" s="27">
        <v>345.6</v>
      </c>
      <c r="J190" s="27">
        <v>414.7</v>
      </c>
      <c r="K190" s="27">
        <f t="shared" si="10"/>
        <v>1288.3</v>
      </c>
      <c r="L190" s="19" t="s">
        <v>245</v>
      </c>
    </row>
    <row r="191" spans="1:12" s="10" customFormat="1" ht="126" customHeight="1" x14ac:dyDescent="0.3">
      <c r="A191" s="26" t="s">
        <v>253</v>
      </c>
      <c r="B191" s="19" t="s">
        <v>250</v>
      </c>
      <c r="C191" s="19" t="s">
        <v>254</v>
      </c>
      <c r="D191" s="19" t="s">
        <v>34</v>
      </c>
      <c r="E191" s="19" t="s">
        <v>26</v>
      </c>
      <c r="F191" s="19" t="s">
        <v>43</v>
      </c>
      <c r="G191" s="27">
        <v>260</v>
      </c>
      <c r="H191" s="27">
        <v>340</v>
      </c>
      <c r="I191" s="27">
        <v>380</v>
      </c>
      <c r="J191" s="27">
        <v>450</v>
      </c>
      <c r="K191" s="27">
        <f t="shared" si="10"/>
        <v>1430</v>
      </c>
      <c r="L191" s="19" t="s">
        <v>255</v>
      </c>
    </row>
    <row r="192" spans="1:12" s="10" customFormat="1" ht="42" customHeight="1" x14ac:dyDescent="0.3">
      <c r="A192" s="170" t="s">
        <v>256</v>
      </c>
      <c r="B192" s="165" t="s">
        <v>257</v>
      </c>
      <c r="C192" s="165" t="s">
        <v>258</v>
      </c>
      <c r="D192" s="165" t="s">
        <v>34</v>
      </c>
      <c r="E192" s="165" t="s">
        <v>499</v>
      </c>
      <c r="F192" s="13" t="s">
        <v>27</v>
      </c>
      <c r="G192" s="27">
        <v>21.4</v>
      </c>
      <c r="H192" s="15"/>
      <c r="I192" s="15"/>
      <c r="J192" s="15"/>
      <c r="K192" s="27">
        <f t="shared" si="10"/>
        <v>21.4</v>
      </c>
      <c r="L192" s="165" t="s">
        <v>536</v>
      </c>
    </row>
    <row r="193" spans="1:13" s="10" customFormat="1" ht="54.75" customHeight="1" x14ac:dyDescent="0.3">
      <c r="A193" s="171"/>
      <c r="B193" s="173"/>
      <c r="C193" s="173"/>
      <c r="D193" s="173"/>
      <c r="E193" s="173"/>
      <c r="F193" s="13" t="s">
        <v>36</v>
      </c>
      <c r="G193" s="27"/>
      <c r="H193" s="27">
        <v>24.9</v>
      </c>
      <c r="I193" s="27"/>
      <c r="J193" s="27"/>
      <c r="K193" s="27">
        <f t="shared" si="10"/>
        <v>24.9</v>
      </c>
      <c r="L193" s="173"/>
    </row>
    <row r="194" spans="1:13" s="10" customFormat="1" ht="57" customHeight="1" x14ac:dyDescent="0.3">
      <c r="A194" s="172"/>
      <c r="B194" s="166"/>
      <c r="C194" s="166"/>
      <c r="D194" s="166"/>
      <c r="E194" s="166"/>
      <c r="F194" s="13" t="s">
        <v>37</v>
      </c>
      <c r="G194" s="27"/>
      <c r="H194" s="27"/>
      <c r="I194" s="27">
        <v>27.4</v>
      </c>
      <c r="J194" s="27">
        <v>30.1</v>
      </c>
      <c r="K194" s="27">
        <f t="shared" si="10"/>
        <v>57.5</v>
      </c>
      <c r="L194" s="166"/>
    </row>
    <row r="195" spans="1:13" s="10" customFormat="1" ht="48.75" customHeight="1" x14ac:dyDescent="0.3">
      <c r="A195" s="170" t="s">
        <v>259</v>
      </c>
      <c r="B195" s="160" t="s">
        <v>260</v>
      </c>
      <c r="C195" s="160" t="s">
        <v>581</v>
      </c>
      <c r="D195" s="160" t="s">
        <v>34</v>
      </c>
      <c r="E195" s="160" t="s">
        <v>535</v>
      </c>
      <c r="F195" s="13" t="s">
        <v>27</v>
      </c>
      <c r="G195" s="27">
        <v>85.3</v>
      </c>
      <c r="H195" s="15"/>
      <c r="I195" s="15"/>
      <c r="J195" s="15"/>
      <c r="K195" s="27">
        <f t="shared" si="10"/>
        <v>85.3</v>
      </c>
      <c r="L195" s="160" t="s">
        <v>261</v>
      </c>
    </row>
    <row r="196" spans="1:13" s="10" customFormat="1" ht="57.75" customHeight="1" x14ac:dyDescent="0.3">
      <c r="A196" s="171"/>
      <c r="B196" s="160"/>
      <c r="C196" s="160"/>
      <c r="D196" s="160"/>
      <c r="E196" s="160"/>
      <c r="F196" s="13" t="s">
        <v>36</v>
      </c>
      <c r="G196" s="27"/>
      <c r="H196" s="27">
        <v>92.6</v>
      </c>
      <c r="I196" s="27"/>
      <c r="J196" s="27"/>
      <c r="K196" s="27">
        <f t="shared" si="10"/>
        <v>92.6</v>
      </c>
      <c r="L196" s="160"/>
    </row>
    <row r="197" spans="1:13" s="10" customFormat="1" ht="70.5" customHeight="1" x14ac:dyDescent="0.3">
      <c r="A197" s="172"/>
      <c r="B197" s="160"/>
      <c r="C197" s="160"/>
      <c r="D197" s="160"/>
      <c r="E197" s="160"/>
      <c r="F197" s="13" t="s">
        <v>37</v>
      </c>
      <c r="G197" s="27"/>
      <c r="H197" s="27"/>
      <c r="I197" s="27">
        <v>99.3</v>
      </c>
      <c r="J197" s="27">
        <v>99.3</v>
      </c>
      <c r="K197" s="27">
        <f t="shared" si="10"/>
        <v>198.6</v>
      </c>
      <c r="L197" s="19"/>
    </row>
    <row r="198" spans="1:13" s="10" customFormat="1" ht="55.5" customHeight="1" x14ac:dyDescent="0.3">
      <c r="A198" s="170" t="s">
        <v>262</v>
      </c>
      <c r="B198" s="165" t="s">
        <v>260</v>
      </c>
      <c r="C198" s="165" t="s">
        <v>582</v>
      </c>
      <c r="D198" s="165" t="s">
        <v>219</v>
      </c>
      <c r="E198" s="165" t="s">
        <v>499</v>
      </c>
      <c r="F198" s="46" t="s">
        <v>36</v>
      </c>
      <c r="G198" s="47">
        <v>0</v>
      </c>
      <c r="H198" s="47">
        <v>0</v>
      </c>
      <c r="I198" s="47"/>
      <c r="J198" s="47"/>
      <c r="K198" s="47">
        <f t="shared" si="10"/>
        <v>0</v>
      </c>
      <c r="L198" s="165" t="s">
        <v>263</v>
      </c>
    </row>
    <row r="199" spans="1:13" s="10" customFormat="1" ht="103.5" customHeight="1" x14ac:dyDescent="0.3">
      <c r="A199" s="172"/>
      <c r="B199" s="166"/>
      <c r="C199" s="166"/>
      <c r="D199" s="166"/>
      <c r="E199" s="166"/>
      <c r="F199" s="46" t="s">
        <v>37</v>
      </c>
      <c r="G199" s="47"/>
      <c r="H199" s="47"/>
      <c r="I199" s="47">
        <v>35</v>
      </c>
      <c r="J199" s="47">
        <v>45</v>
      </c>
      <c r="K199" s="47">
        <f t="shared" si="10"/>
        <v>80</v>
      </c>
      <c r="L199" s="166"/>
    </row>
    <row r="200" spans="1:13" s="10" customFormat="1" ht="39.75" customHeight="1" x14ac:dyDescent="0.3">
      <c r="A200" s="170" t="s">
        <v>264</v>
      </c>
      <c r="B200" s="165" t="s">
        <v>265</v>
      </c>
      <c r="C200" s="165" t="s">
        <v>266</v>
      </c>
      <c r="D200" s="165" t="s">
        <v>34</v>
      </c>
      <c r="E200" s="165" t="s">
        <v>267</v>
      </c>
      <c r="F200" s="13" t="s">
        <v>27</v>
      </c>
      <c r="G200" s="27">
        <v>2.7</v>
      </c>
      <c r="H200" s="15"/>
      <c r="I200" s="15"/>
      <c r="J200" s="15"/>
      <c r="K200" s="27">
        <f t="shared" si="10"/>
        <v>2.7</v>
      </c>
      <c r="L200" s="165" t="s">
        <v>268</v>
      </c>
    </row>
    <row r="201" spans="1:13" s="10" customFormat="1" ht="60" customHeight="1" x14ac:dyDescent="0.3">
      <c r="A201" s="171"/>
      <c r="B201" s="173"/>
      <c r="C201" s="173"/>
      <c r="D201" s="173"/>
      <c r="E201" s="173"/>
      <c r="F201" s="13" t="s">
        <v>36</v>
      </c>
      <c r="G201" s="27"/>
      <c r="H201" s="27">
        <v>18</v>
      </c>
      <c r="I201" s="27"/>
      <c r="J201" s="27"/>
      <c r="K201" s="27">
        <f t="shared" si="10"/>
        <v>18</v>
      </c>
      <c r="L201" s="173"/>
    </row>
    <row r="202" spans="1:13" s="10" customFormat="1" ht="59.25" customHeight="1" x14ac:dyDescent="0.3">
      <c r="A202" s="172"/>
      <c r="B202" s="166"/>
      <c r="C202" s="166"/>
      <c r="D202" s="166"/>
      <c r="E202" s="166"/>
      <c r="F202" s="13" t="s">
        <v>37</v>
      </c>
      <c r="G202" s="27"/>
      <c r="H202" s="27"/>
      <c r="I202" s="27">
        <v>18</v>
      </c>
      <c r="J202" s="27">
        <v>20.7</v>
      </c>
      <c r="K202" s="27">
        <f t="shared" si="10"/>
        <v>38.700000000000003</v>
      </c>
      <c r="L202" s="166"/>
    </row>
    <row r="203" spans="1:13" s="10" customFormat="1" ht="99.75" customHeight="1" x14ac:dyDescent="0.3">
      <c r="A203" s="170" t="s">
        <v>269</v>
      </c>
      <c r="B203" s="165" t="s">
        <v>270</v>
      </c>
      <c r="C203" s="165" t="s">
        <v>271</v>
      </c>
      <c r="D203" s="165" t="s">
        <v>48</v>
      </c>
      <c r="E203" s="165" t="s">
        <v>499</v>
      </c>
      <c r="F203" s="13" t="s">
        <v>36</v>
      </c>
      <c r="G203" s="27">
        <v>0</v>
      </c>
      <c r="H203" s="27">
        <v>48.4</v>
      </c>
      <c r="I203" s="27"/>
      <c r="J203" s="27"/>
      <c r="K203" s="27">
        <f>SUM(G203:J203)</f>
        <v>48.4</v>
      </c>
      <c r="L203" s="165" t="s">
        <v>272</v>
      </c>
    </row>
    <row r="204" spans="1:13" s="10" customFormat="1" ht="78.75" customHeight="1" x14ac:dyDescent="0.3">
      <c r="A204" s="172"/>
      <c r="B204" s="166"/>
      <c r="C204" s="166"/>
      <c r="D204" s="166"/>
      <c r="E204" s="166"/>
      <c r="F204" s="13" t="s">
        <v>37</v>
      </c>
      <c r="G204" s="27"/>
      <c r="H204" s="27"/>
      <c r="I204" s="27">
        <v>85</v>
      </c>
      <c r="J204" s="27">
        <v>90</v>
      </c>
      <c r="K204" s="27">
        <f>SUM(G204:J204)</f>
        <v>175</v>
      </c>
      <c r="L204" s="166"/>
    </row>
    <row r="205" spans="1:13" s="10" customFormat="1" ht="134.4" x14ac:dyDescent="0.3">
      <c r="A205" s="48" t="s">
        <v>273</v>
      </c>
      <c r="B205" s="19" t="s">
        <v>270</v>
      </c>
      <c r="C205" s="19" t="s">
        <v>274</v>
      </c>
      <c r="D205" s="19" t="s">
        <v>14</v>
      </c>
      <c r="E205" s="19" t="s">
        <v>499</v>
      </c>
      <c r="F205" s="13" t="s">
        <v>51</v>
      </c>
      <c r="G205" s="27">
        <v>0</v>
      </c>
      <c r="H205" s="27">
        <v>31.6</v>
      </c>
      <c r="I205" s="27">
        <v>0</v>
      </c>
      <c r="J205" s="27">
        <v>0</v>
      </c>
      <c r="K205" s="27">
        <f>SUM(G205:J205)</f>
        <v>31.6</v>
      </c>
      <c r="L205" s="32" t="s">
        <v>275</v>
      </c>
    </row>
    <row r="206" spans="1:13" s="10" customFormat="1" ht="61.95" customHeight="1" x14ac:dyDescent="0.3">
      <c r="A206" s="170" t="s">
        <v>276</v>
      </c>
      <c r="B206" s="165" t="s">
        <v>277</v>
      </c>
      <c r="C206" s="165" t="s">
        <v>278</v>
      </c>
      <c r="D206" s="170" t="s">
        <v>15</v>
      </c>
      <c r="E206" s="165" t="s">
        <v>499</v>
      </c>
      <c r="F206" s="19" t="s">
        <v>43</v>
      </c>
      <c r="G206" s="27"/>
      <c r="H206" s="27"/>
      <c r="I206" s="27">
        <v>300</v>
      </c>
      <c r="J206" s="27"/>
      <c r="K206" s="27">
        <f>SUM(G206:J206)</f>
        <v>300</v>
      </c>
      <c r="L206" s="165" t="s">
        <v>279</v>
      </c>
    </row>
    <row r="207" spans="1:13" s="10" customFormat="1" ht="94.95" customHeight="1" x14ac:dyDescent="0.3">
      <c r="A207" s="172"/>
      <c r="B207" s="166"/>
      <c r="C207" s="166"/>
      <c r="D207" s="172"/>
      <c r="E207" s="166"/>
      <c r="F207" s="13" t="s">
        <v>50</v>
      </c>
      <c r="G207" s="27"/>
      <c r="H207" s="27"/>
      <c r="I207" s="27">
        <v>200</v>
      </c>
      <c r="J207" s="27"/>
      <c r="K207" s="27">
        <f>SUM(G207:J207)</f>
        <v>200</v>
      </c>
      <c r="L207" s="166"/>
    </row>
    <row r="208" spans="1:13" s="10" customFormat="1" ht="26.25" customHeight="1" x14ac:dyDescent="0.3">
      <c r="A208" s="206"/>
      <c r="B208" s="206"/>
      <c r="C208" s="206"/>
      <c r="D208" s="206"/>
      <c r="E208" s="207"/>
      <c r="F208" s="23" t="s">
        <v>659</v>
      </c>
      <c r="G208" s="43">
        <f>SUM(G186:G205)</f>
        <v>1483</v>
      </c>
      <c r="H208" s="43">
        <f>SUM(H186:H205)</f>
        <v>5934.4</v>
      </c>
      <c r="I208" s="43">
        <f>SUM(I186:I207)</f>
        <v>8465</v>
      </c>
      <c r="J208" s="43">
        <f>SUM(J186:J205)</f>
        <v>12271.300000000001</v>
      </c>
      <c r="K208" s="43">
        <f>SUM(K186:K207)</f>
        <v>28153.7</v>
      </c>
      <c r="L208" s="200"/>
      <c r="M208" s="83">
        <f>SUM(G186:J207)</f>
        <v>28153.7</v>
      </c>
    </row>
    <row r="209" spans="1:12" s="10" customFormat="1" x14ac:dyDescent="0.3">
      <c r="A209" s="208"/>
      <c r="B209" s="208"/>
      <c r="C209" s="208"/>
      <c r="D209" s="208"/>
      <c r="E209" s="209"/>
      <c r="F209" s="23" t="s">
        <v>660</v>
      </c>
      <c r="G209" s="203"/>
      <c r="H209" s="204"/>
      <c r="I209" s="204"/>
      <c r="J209" s="204"/>
      <c r="K209" s="205"/>
      <c r="L209" s="201"/>
    </row>
    <row r="210" spans="1:12" s="10" customFormat="1" ht="50.4" x14ac:dyDescent="0.3">
      <c r="A210" s="208"/>
      <c r="B210" s="208"/>
      <c r="C210" s="208"/>
      <c r="D210" s="208"/>
      <c r="E210" s="209"/>
      <c r="F210" s="23" t="s">
        <v>667</v>
      </c>
      <c r="G210" s="43">
        <f>SUM(G186:G190)</f>
        <v>1113.5999999999999</v>
      </c>
      <c r="H210" s="43">
        <f>SUM(H186:H190)</f>
        <v>5378.9</v>
      </c>
      <c r="I210" s="43">
        <f>SUM(I186:I190)</f>
        <v>7320.3000000000011</v>
      </c>
      <c r="J210" s="43">
        <f>SUM(J186:J190)</f>
        <v>11536.2</v>
      </c>
      <c r="K210" s="43">
        <f>SUM(G210:J210)</f>
        <v>25349</v>
      </c>
      <c r="L210" s="201"/>
    </row>
    <row r="211" spans="1:12" s="10" customFormat="1" ht="50.4" x14ac:dyDescent="0.3">
      <c r="A211" s="208"/>
      <c r="B211" s="208"/>
      <c r="C211" s="208"/>
      <c r="D211" s="208"/>
      <c r="E211" s="209"/>
      <c r="F211" s="23" t="s">
        <v>662</v>
      </c>
      <c r="G211" s="43">
        <f>G191</f>
        <v>260</v>
      </c>
      <c r="H211" s="43">
        <f>H191</f>
        <v>340</v>
      </c>
      <c r="I211" s="43">
        <f>I191+I206</f>
        <v>680</v>
      </c>
      <c r="J211" s="43">
        <f>J191</f>
        <v>450</v>
      </c>
      <c r="K211" s="43">
        <f>SUM(G211:J211)</f>
        <v>1730</v>
      </c>
      <c r="L211" s="201"/>
    </row>
    <row r="212" spans="1:12" s="10" customFormat="1" ht="50.4" x14ac:dyDescent="0.3">
      <c r="A212" s="208"/>
      <c r="B212" s="208"/>
      <c r="C212" s="208"/>
      <c r="D212" s="208"/>
      <c r="E212" s="209"/>
      <c r="F212" s="20" t="s">
        <v>663</v>
      </c>
      <c r="G212" s="43">
        <f>G192+G195+G200</f>
        <v>109.39999999999999</v>
      </c>
      <c r="H212" s="43">
        <f>H192+H195+H200</f>
        <v>0</v>
      </c>
      <c r="I212" s="43">
        <f>I192+I195+I200</f>
        <v>0</v>
      </c>
      <c r="J212" s="43">
        <f>J192+J195+J200</f>
        <v>0</v>
      </c>
      <c r="K212" s="43">
        <f>SUM(G212:J212)</f>
        <v>109.39999999999999</v>
      </c>
      <c r="L212" s="201"/>
    </row>
    <row r="213" spans="1:12" s="10" customFormat="1" ht="76.2" customHeight="1" x14ac:dyDescent="0.3">
      <c r="A213" s="208"/>
      <c r="B213" s="208"/>
      <c r="C213" s="208"/>
      <c r="D213" s="208"/>
      <c r="E213" s="209"/>
      <c r="F213" s="23" t="s">
        <v>664</v>
      </c>
      <c r="G213" s="43">
        <f>G193+G196+G198+G201+G203+G205</f>
        <v>0</v>
      </c>
      <c r="H213" s="43">
        <f>H193+H196+H198+H201+H203+H205</f>
        <v>215.5</v>
      </c>
      <c r="I213" s="43">
        <f>I193+I196+I198+I201+I203+I205</f>
        <v>0</v>
      </c>
      <c r="J213" s="43">
        <f>J193+J196+J198+J201+J203+J205</f>
        <v>0</v>
      </c>
      <c r="K213" s="43">
        <f>SUM(G213:J213)</f>
        <v>215.5</v>
      </c>
      <c r="L213" s="201"/>
    </row>
    <row r="214" spans="1:12" s="10" customFormat="1" ht="69.599999999999994" customHeight="1" x14ac:dyDescent="0.3">
      <c r="A214" s="210"/>
      <c r="B214" s="210"/>
      <c r="C214" s="210"/>
      <c r="D214" s="210"/>
      <c r="E214" s="211"/>
      <c r="F214" s="23" t="s">
        <v>665</v>
      </c>
      <c r="G214" s="43">
        <f>G194+G197+G199+G202+G204</f>
        <v>0</v>
      </c>
      <c r="H214" s="43">
        <f>H194+H197+H199+H202+H204</f>
        <v>0</v>
      </c>
      <c r="I214" s="43">
        <f>I194+I197+I199+I202+I204+I207</f>
        <v>464.7</v>
      </c>
      <c r="J214" s="43">
        <f>J194+J197+J199+J202+J204</f>
        <v>285.10000000000002</v>
      </c>
      <c r="K214" s="43">
        <f>SUM(G214:J214)</f>
        <v>749.8</v>
      </c>
      <c r="L214" s="202"/>
    </row>
    <row r="215" spans="1:12" s="10" customFormat="1" ht="28.5" customHeight="1" x14ac:dyDescent="0.3">
      <c r="A215" s="199" t="s">
        <v>280</v>
      </c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</row>
    <row r="216" spans="1:12" s="25" customFormat="1" ht="28.5" customHeight="1" x14ac:dyDescent="0.3">
      <c r="A216" s="128" t="s">
        <v>6</v>
      </c>
      <c r="B216" s="128" t="s">
        <v>7</v>
      </c>
      <c r="C216" s="128" t="s">
        <v>8</v>
      </c>
      <c r="D216" s="128" t="s">
        <v>9</v>
      </c>
      <c r="E216" s="128" t="s">
        <v>10</v>
      </c>
      <c r="F216" s="128" t="s">
        <v>54</v>
      </c>
      <c r="G216" s="128" t="s">
        <v>11</v>
      </c>
      <c r="H216" s="128"/>
      <c r="I216" s="128"/>
      <c r="J216" s="128"/>
      <c r="K216" s="128"/>
      <c r="L216" s="128" t="s">
        <v>12</v>
      </c>
    </row>
    <row r="217" spans="1:12" s="25" customFormat="1" x14ac:dyDescent="0.3">
      <c r="A217" s="128"/>
      <c r="B217" s="128"/>
      <c r="C217" s="128"/>
      <c r="D217" s="128"/>
      <c r="E217" s="128"/>
      <c r="F217" s="128"/>
      <c r="G217" s="113" t="s">
        <v>13</v>
      </c>
      <c r="H217" s="113" t="s">
        <v>14</v>
      </c>
      <c r="I217" s="113" t="s">
        <v>15</v>
      </c>
      <c r="J217" s="113" t="s">
        <v>16</v>
      </c>
      <c r="K217" s="113" t="s">
        <v>17</v>
      </c>
      <c r="L217" s="128"/>
    </row>
    <row r="218" spans="1:12" s="25" customFormat="1" ht="14.4" customHeight="1" x14ac:dyDescent="0.3">
      <c r="A218" s="128"/>
      <c r="B218" s="128"/>
      <c r="C218" s="128"/>
      <c r="D218" s="128"/>
      <c r="E218" s="128"/>
      <c r="F218" s="128"/>
      <c r="G218" s="114" t="s">
        <v>673</v>
      </c>
      <c r="H218" s="114" t="s">
        <v>673</v>
      </c>
      <c r="I218" s="114" t="s">
        <v>673</v>
      </c>
      <c r="J218" s="114" t="s">
        <v>673</v>
      </c>
      <c r="K218" s="114" t="s">
        <v>673</v>
      </c>
      <c r="L218" s="128"/>
    </row>
    <row r="219" spans="1:12" s="12" customFormat="1" x14ac:dyDescent="0.3">
      <c r="A219" s="11">
        <v>1</v>
      </c>
      <c r="B219" s="11">
        <v>2</v>
      </c>
      <c r="C219" s="11">
        <v>3</v>
      </c>
      <c r="D219" s="11">
        <v>4</v>
      </c>
      <c r="E219" s="11">
        <v>5</v>
      </c>
      <c r="F219" s="11">
        <v>6</v>
      </c>
      <c r="G219" s="11">
        <v>7</v>
      </c>
      <c r="H219" s="11">
        <v>8</v>
      </c>
      <c r="I219" s="11">
        <v>9</v>
      </c>
      <c r="J219" s="11">
        <v>10</v>
      </c>
      <c r="K219" s="11">
        <v>11</v>
      </c>
      <c r="L219" s="11">
        <v>12</v>
      </c>
    </row>
    <row r="220" spans="1:12" s="10" customFormat="1" ht="37.5" customHeight="1" x14ac:dyDescent="0.3">
      <c r="A220" s="170" t="s">
        <v>281</v>
      </c>
      <c r="B220" s="165" t="s">
        <v>282</v>
      </c>
      <c r="C220" s="165" t="s">
        <v>571</v>
      </c>
      <c r="D220" s="165" t="s">
        <v>34</v>
      </c>
      <c r="E220" s="165" t="s">
        <v>499</v>
      </c>
      <c r="F220" s="13" t="s">
        <v>27</v>
      </c>
      <c r="G220" s="27">
        <v>211.5</v>
      </c>
      <c r="H220" s="15"/>
      <c r="I220" s="15"/>
      <c r="J220" s="15"/>
      <c r="K220" s="27">
        <f>SUM(G220:J220)</f>
        <v>211.5</v>
      </c>
      <c r="L220" s="165" t="s">
        <v>537</v>
      </c>
    </row>
    <row r="221" spans="1:12" s="10" customFormat="1" ht="61.5" customHeight="1" x14ac:dyDescent="0.3">
      <c r="A221" s="171"/>
      <c r="B221" s="173"/>
      <c r="C221" s="173"/>
      <c r="D221" s="173"/>
      <c r="E221" s="173"/>
      <c r="F221" s="13" t="s">
        <v>36</v>
      </c>
      <c r="G221" s="27"/>
      <c r="H221" s="27">
        <v>240</v>
      </c>
      <c r="I221" s="27"/>
      <c r="J221" s="27"/>
      <c r="K221" s="27">
        <f>SUM(G221:J221)</f>
        <v>240</v>
      </c>
      <c r="L221" s="173"/>
    </row>
    <row r="222" spans="1:12" s="10" customFormat="1" ht="59.25" customHeight="1" x14ac:dyDescent="0.3">
      <c r="A222" s="172"/>
      <c r="B222" s="166"/>
      <c r="C222" s="166"/>
      <c r="D222" s="166"/>
      <c r="E222" s="166"/>
      <c r="F222" s="13" t="s">
        <v>37</v>
      </c>
      <c r="G222" s="27"/>
      <c r="H222" s="27"/>
      <c r="I222" s="27">
        <v>407.2</v>
      </c>
      <c r="J222" s="27">
        <v>420.6</v>
      </c>
      <c r="K222" s="27">
        <f>SUM(G222:J222)</f>
        <v>827.8</v>
      </c>
      <c r="L222" s="166"/>
    </row>
    <row r="223" spans="1:12" s="10" customFormat="1" ht="36.75" customHeight="1" x14ac:dyDescent="0.3">
      <c r="A223" s="170" t="s">
        <v>283</v>
      </c>
      <c r="B223" s="165" t="s">
        <v>284</v>
      </c>
      <c r="C223" s="165" t="s">
        <v>538</v>
      </c>
      <c r="D223" s="165" t="s">
        <v>34</v>
      </c>
      <c r="E223" s="165" t="s">
        <v>499</v>
      </c>
      <c r="F223" s="13" t="s">
        <v>27</v>
      </c>
      <c r="G223" s="27">
        <v>5</v>
      </c>
      <c r="H223" s="15"/>
      <c r="I223" s="15"/>
      <c r="J223" s="15"/>
      <c r="K223" s="27">
        <f t="shared" ref="K223:K243" si="11">SUM(G223:J223)</f>
        <v>5</v>
      </c>
      <c r="L223" s="165" t="s">
        <v>539</v>
      </c>
    </row>
    <row r="224" spans="1:12" s="10" customFormat="1" ht="54.75" customHeight="1" x14ac:dyDescent="0.3">
      <c r="A224" s="171"/>
      <c r="B224" s="173"/>
      <c r="C224" s="173"/>
      <c r="D224" s="173"/>
      <c r="E224" s="173"/>
      <c r="F224" s="13" t="s">
        <v>36</v>
      </c>
      <c r="G224" s="27"/>
      <c r="H224" s="27">
        <v>5</v>
      </c>
      <c r="I224" s="27"/>
      <c r="J224" s="27"/>
      <c r="K224" s="27">
        <f t="shared" si="11"/>
        <v>5</v>
      </c>
      <c r="L224" s="173"/>
    </row>
    <row r="225" spans="1:12" s="10" customFormat="1" ht="54.75" customHeight="1" x14ac:dyDescent="0.3">
      <c r="A225" s="172"/>
      <c r="B225" s="166"/>
      <c r="C225" s="166"/>
      <c r="D225" s="166"/>
      <c r="E225" s="166"/>
      <c r="F225" s="13" t="s">
        <v>37</v>
      </c>
      <c r="G225" s="27"/>
      <c r="H225" s="27"/>
      <c r="I225" s="27">
        <v>10</v>
      </c>
      <c r="J225" s="27">
        <v>18</v>
      </c>
      <c r="K225" s="27">
        <f t="shared" si="11"/>
        <v>28</v>
      </c>
      <c r="L225" s="166"/>
    </row>
    <row r="226" spans="1:12" s="10" customFormat="1" ht="36.75" customHeight="1" x14ac:dyDescent="0.3">
      <c r="A226" s="170" t="s">
        <v>285</v>
      </c>
      <c r="B226" s="165" t="s">
        <v>286</v>
      </c>
      <c r="C226" s="165" t="s">
        <v>573</v>
      </c>
      <c r="D226" s="165" t="s">
        <v>34</v>
      </c>
      <c r="E226" s="165" t="s">
        <v>499</v>
      </c>
      <c r="F226" s="13" t="s">
        <v>27</v>
      </c>
      <c r="G226" s="27">
        <v>60</v>
      </c>
      <c r="H226" s="15"/>
      <c r="I226" s="15"/>
      <c r="J226" s="15"/>
      <c r="K226" s="27">
        <f t="shared" si="11"/>
        <v>60</v>
      </c>
      <c r="L226" s="165" t="s">
        <v>287</v>
      </c>
    </row>
    <row r="227" spans="1:12" s="10" customFormat="1" ht="50.25" customHeight="1" x14ac:dyDescent="0.3">
      <c r="A227" s="171"/>
      <c r="B227" s="173"/>
      <c r="C227" s="173"/>
      <c r="D227" s="173"/>
      <c r="E227" s="173"/>
      <c r="F227" s="13" t="s">
        <v>36</v>
      </c>
      <c r="G227" s="27"/>
      <c r="H227" s="27">
        <v>64</v>
      </c>
      <c r="I227" s="27"/>
      <c r="J227" s="27"/>
      <c r="K227" s="27">
        <f>SUM(G227:J227)</f>
        <v>64</v>
      </c>
      <c r="L227" s="173"/>
    </row>
    <row r="228" spans="1:12" s="10" customFormat="1" ht="50.25" customHeight="1" x14ac:dyDescent="0.3">
      <c r="A228" s="172"/>
      <c r="B228" s="166"/>
      <c r="C228" s="166"/>
      <c r="D228" s="166"/>
      <c r="E228" s="166"/>
      <c r="F228" s="13" t="s">
        <v>37</v>
      </c>
      <c r="G228" s="27"/>
      <c r="H228" s="27"/>
      <c r="I228" s="27">
        <v>65</v>
      </c>
      <c r="J228" s="27">
        <v>65</v>
      </c>
      <c r="K228" s="27">
        <f>SUM(G228:J228)</f>
        <v>130</v>
      </c>
      <c r="L228" s="166"/>
    </row>
    <row r="229" spans="1:12" s="10" customFormat="1" ht="39" customHeight="1" x14ac:dyDescent="0.3">
      <c r="A229" s="170" t="s">
        <v>288</v>
      </c>
      <c r="B229" s="165" t="s">
        <v>289</v>
      </c>
      <c r="C229" s="165" t="s">
        <v>572</v>
      </c>
      <c r="D229" s="165" t="s">
        <v>34</v>
      </c>
      <c r="E229" s="165" t="s">
        <v>499</v>
      </c>
      <c r="F229" s="13" t="s">
        <v>27</v>
      </c>
      <c r="G229" s="27">
        <v>16</v>
      </c>
      <c r="H229" s="15"/>
      <c r="I229" s="15"/>
      <c r="J229" s="15"/>
      <c r="K229" s="27">
        <f t="shared" si="11"/>
        <v>16</v>
      </c>
      <c r="L229" s="165" t="s">
        <v>290</v>
      </c>
    </row>
    <row r="230" spans="1:12" s="10" customFormat="1" ht="51" customHeight="1" x14ac:dyDescent="0.3">
      <c r="A230" s="171"/>
      <c r="B230" s="173"/>
      <c r="C230" s="173"/>
      <c r="D230" s="173"/>
      <c r="E230" s="173"/>
      <c r="F230" s="13" t="s">
        <v>36</v>
      </c>
      <c r="G230" s="27"/>
      <c r="H230" s="27">
        <v>20</v>
      </c>
      <c r="I230" s="27"/>
      <c r="J230" s="27"/>
      <c r="K230" s="27">
        <f t="shared" si="11"/>
        <v>20</v>
      </c>
      <c r="L230" s="173"/>
    </row>
    <row r="231" spans="1:12" s="10" customFormat="1" ht="51" customHeight="1" x14ac:dyDescent="0.3">
      <c r="A231" s="172"/>
      <c r="B231" s="166"/>
      <c r="C231" s="166"/>
      <c r="D231" s="166"/>
      <c r="E231" s="166"/>
      <c r="F231" s="13" t="s">
        <v>37</v>
      </c>
      <c r="G231" s="27"/>
      <c r="H231" s="27"/>
      <c r="I231" s="27">
        <v>22</v>
      </c>
      <c r="J231" s="27">
        <v>25</v>
      </c>
      <c r="K231" s="27">
        <f t="shared" si="11"/>
        <v>47</v>
      </c>
      <c r="L231" s="166"/>
    </row>
    <row r="232" spans="1:12" s="10" customFormat="1" ht="33" customHeight="1" x14ac:dyDescent="0.3">
      <c r="A232" s="170" t="s">
        <v>291</v>
      </c>
      <c r="B232" s="165" t="s">
        <v>292</v>
      </c>
      <c r="C232" s="165" t="s">
        <v>293</v>
      </c>
      <c r="D232" s="165" t="s">
        <v>34</v>
      </c>
      <c r="E232" s="165" t="s">
        <v>294</v>
      </c>
      <c r="F232" s="13" t="s">
        <v>27</v>
      </c>
      <c r="G232" s="27">
        <v>12</v>
      </c>
      <c r="H232" s="15"/>
      <c r="I232" s="15"/>
      <c r="J232" s="15"/>
      <c r="K232" s="27">
        <f t="shared" si="11"/>
        <v>12</v>
      </c>
      <c r="L232" s="165" t="s">
        <v>295</v>
      </c>
    </row>
    <row r="233" spans="1:12" s="10" customFormat="1" ht="60" customHeight="1" x14ac:dyDescent="0.3">
      <c r="A233" s="171"/>
      <c r="B233" s="173"/>
      <c r="C233" s="173"/>
      <c r="D233" s="173"/>
      <c r="E233" s="173"/>
      <c r="F233" s="13" t="s">
        <v>36</v>
      </c>
      <c r="G233" s="27"/>
      <c r="H233" s="27">
        <v>20</v>
      </c>
      <c r="I233" s="27"/>
      <c r="J233" s="27"/>
      <c r="K233" s="27">
        <f t="shared" si="11"/>
        <v>20</v>
      </c>
      <c r="L233" s="173"/>
    </row>
    <row r="234" spans="1:12" s="10" customFormat="1" ht="60" customHeight="1" x14ac:dyDescent="0.3">
      <c r="A234" s="172"/>
      <c r="B234" s="166"/>
      <c r="C234" s="166"/>
      <c r="D234" s="166"/>
      <c r="E234" s="166"/>
      <c r="F234" s="13" t="s">
        <v>37</v>
      </c>
      <c r="G234" s="27"/>
      <c r="H234" s="27"/>
      <c r="I234" s="27">
        <v>25</v>
      </c>
      <c r="J234" s="27">
        <v>30</v>
      </c>
      <c r="K234" s="27">
        <f t="shared" si="11"/>
        <v>55</v>
      </c>
      <c r="L234" s="166"/>
    </row>
    <row r="235" spans="1:12" s="10" customFormat="1" ht="31.5" customHeight="1" x14ac:dyDescent="0.3">
      <c r="A235" s="170" t="s">
        <v>296</v>
      </c>
      <c r="B235" s="165" t="s">
        <v>297</v>
      </c>
      <c r="C235" s="165" t="s">
        <v>298</v>
      </c>
      <c r="D235" s="165" t="s">
        <v>34</v>
      </c>
      <c r="E235" s="165" t="s">
        <v>294</v>
      </c>
      <c r="F235" s="13" t="s">
        <v>27</v>
      </c>
      <c r="G235" s="27">
        <v>6</v>
      </c>
      <c r="H235" s="15"/>
      <c r="I235" s="15"/>
      <c r="J235" s="15"/>
      <c r="K235" s="27">
        <f t="shared" si="11"/>
        <v>6</v>
      </c>
      <c r="L235" s="165" t="s">
        <v>299</v>
      </c>
    </row>
    <row r="236" spans="1:12" s="10" customFormat="1" ht="60" customHeight="1" x14ac:dyDescent="0.3">
      <c r="A236" s="171"/>
      <c r="B236" s="173"/>
      <c r="C236" s="173"/>
      <c r="D236" s="173"/>
      <c r="E236" s="173"/>
      <c r="F236" s="13" t="s">
        <v>36</v>
      </c>
      <c r="G236" s="27"/>
      <c r="H236" s="27">
        <v>8</v>
      </c>
      <c r="I236" s="27"/>
      <c r="J236" s="27"/>
      <c r="K236" s="27">
        <f t="shared" si="11"/>
        <v>8</v>
      </c>
      <c r="L236" s="173"/>
    </row>
    <row r="237" spans="1:12" s="10" customFormat="1" ht="60" customHeight="1" x14ac:dyDescent="0.3">
      <c r="A237" s="172"/>
      <c r="B237" s="166"/>
      <c r="C237" s="166"/>
      <c r="D237" s="166"/>
      <c r="E237" s="166"/>
      <c r="F237" s="13" t="s">
        <v>37</v>
      </c>
      <c r="G237" s="27"/>
      <c r="H237" s="27"/>
      <c r="I237" s="27">
        <v>10</v>
      </c>
      <c r="J237" s="27">
        <v>12</v>
      </c>
      <c r="K237" s="27">
        <f t="shared" si="11"/>
        <v>22</v>
      </c>
      <c r="L237" s="166"/>
    </row>
    <row r="238" spans="1:12" s="10" customFormat="1" ht="48" customHeight="1" x14ac:dyDescent="0.3">
      <c r="A238" s="170" t="s">
        <v>300</v>
      </c>
      <c r="B238" s="165" t="s">
        <v>297</v>
      </c>
      <c r="C238" s="165" t="s">
        <v>615</v>
      </c>
      <c r="D238" s="165" t="s">
        <v>34</v>
      </c>
      <c r="E238" s="165" t="s">
        <v>611</v>
      </c>
      <c r="F238" s="13" t="s">
        <v>27</v>
      </c>
      <c r="G238" s="27">
        <v>62.6</v>
      </c>
      <c r="H238" s="15"/>
      <c r="I238" s="15"/>
      <c r="J238" s="15"/>
      <c r="K238" s="27">
        <f t="shared" si="11"/>
        <v>62.6</v>
      </c>
      <c r="L238" s="165" t="s">
        <v>301</v>
      </c>
    </row>
    <row r="239" spans="1:12" s="10" customFormat="1" ht="56.25" customHeight="1" x14ac:dyDescent="0.3">
      <c r="A239" s="171"/>
      <c r="B239" s="173"/>
      <c r="C239" s="173"/>
      <c r="D239" s="173"/>
      <c r="E239" s="173"/>
      <c r="F239" s="13" t="s">
        <v>36</v>
      </c>
      <c r="G239" s="27"/>
      <c r="H239" s="27">
        <v>74</v>
      </c>
      <c r="I239" s="27"/>
      <c r="J239" s="27"/>
      <c r="K239" s="27">
        <f t="shared" si="11"/>
        <v>74</v>
      </c>
      <c r="L239" s="173"/>
    </row>
    <row r="240" spans="1:12" s="10" customFormat="1" ht="56.25" customHeight="1" x14ac:dyDescent="0.3">
      <c r="A240" s="172"/>
      <c r="B240" s="166"/>
      <c r="C240" s="166"/>
      <c r="D240" s="166"/>
      <c r="E240" s="166"/>
      <c r="F240" s="13" t="s">
        <v>37</v>
      </c>
      <c r="G240" s="27"/>
      <c r="H240" s="27"/>
      <c r="I240" s="27">
        <v>159</v>
      </c>
      <c r="J240" s="27">
        <v>163</v>
      </c>
      <c r="K240" s="27">
        <v>322</v>
      </c>
      <c r="L240" s="166"/>
    </row>
    <row r="241" spans="1:13" s="10" customFormat="1" ht="54" customHeight="1" x14ac:dyDescent="0.3">
      <c r="A241" s="170" t="s">
        <v>302</v>
      </c>
      <c r="B241" s="165" t="s">
        <v>297</v>
      </c>
      <c r="C241" s="165" t="s">
        <v>303</v>
      </c>
      <c r="D241" s="165" t="s">
        <v>34</v>
      </c>
      <c r="E241" s="165" t="s">
        <v>304</v>
      </c>
      <c r="F241" s="13" t="s">
        <v>27</v>
      </c>
      <c r="G241" s="27">
        <v>46.1</v>
      </c>
      <c r="H241" s="15"/>
      <c r="I241" s="15"/>
      <c r="J241" s="15"/>
      <c r="K241" s="27">
        <f t="shared" si="11"/>
        <v>46.1</v>
      </c>
      <c r="L241" s="165" t="s">
        <v>305</v>
      </c>
    </row>
    <row r="242" spans="1:13" s="10" customFormat="1" ht="70.5" customHeight="1" x14ac:dyDescent="0.3">
      <c r="A242" s="171"/>
      <c r="B242" s="173"/>
      <c r="C242" s="173"/>
      <c r="D242" s="173"/>
      <c r="E242" s="173"/>
      <c r="F242" s="13" t="s">
        <v>36</v>
      </c>
      <c r="G242" s="27"/>
      <c r="H242" s="27">
        <v>48</v>
      </c>
      <c r="I242" s="27"/>
      <c r="J242" s="27"/>
      <c r="K242" s="27">
        <f t="shared" si="11"/>
        <v>48</v>
      </c>
      <c r="L242" s="173"/>
    </row>
    <row r="243" spans="1:13" s="10" customFormat="1" ht="63.75" customHeight="1" x14ac:dyDescent="0.3">
      <c r="A243" s="172"/>
      <c r="B243" s="166"/>
      <c r="C243" s="166"/>
      <c r="D243" s="166"/>
      <c r="E243" s="166"/>
      <c r="F243" s="13" t="s">
        <v>37</v>
      </c>
      <c r="G243" s="27"/>
      <c r="H243" s="27"/>
      <c r="I243" s="27">
        <v>50</v>
      </c>
      <c r="J243" s="27">
        <v>52</v>
      </c>
      <c r="K243" s="27">
        <f t="shared" si="11"/>
        <v>102</v>
      </c>
      <c r="L243" s="166"/>
    </row>
    <row r="244" spans="1:13" s="10" customFormat="1" ht="26.25" customHeight="1" x14ac:dyDescent="0.3">
      <c r="A244" s="188"/>
      <c r="B244" s="188"/>
      <c r="C244" s="188"/>
      <c r="D244" s="188"/>
      <c r="E244" s="189"/>
      <c r="F244" s="23" t="s">
        <v>659</v>
      </c>
      <c r="G244" s="43">
        <f>SUM(G220:G243)</f>
        <v>419.20000000000005</v>
      </c>
      <c r="H244" s="43">
        <f>SUM(H220:H243)</f>
        <v>479</v>
      </c>
      <c r="I244" s="43">
        <f>SUM(I220:I243)</f>
        <v>748.2</v>
      </c>
      <c r="J244" s="43">
        <f>SUM(J220:J243)</f>
        <v>785.6</v>
      </c>
      <c r="K244" s="43">
        <f>SUM(K220:K243)</f>
        <v>2431.9999999999995</v>
      </c>
      <c r="L244" s="19"/>
      <c r="M244" s="83">
        <f>SUM(G220:J243)</f>
        <v>2432</v>
      </c>
    </row>
    <row r="245" spans="1:13" s="10" customFormat="1" ht="16.5" customHeight="1" x14ac:dyDescent="0.3">
      <c r="A245" s="191"/>
      <c r="B245" s="191"/>
      <c r="C245" s="191"/>
      <c r="D245" s="191"/>
      <c r="E245" s="192"/>
      <c r="F245" s="23" t="s">
        <v>660</v>
      </c>
      <c r="G245" s="43"/>
      <c r="H245" s="43"/>
      <c r="I245" s="43"/>
      <c r="J245" s="43"/>
      <c r="K245" s="43"/>
      <c r="L245" s="19"/>
    </row>
    <row r="246" spans="1:13" s="10" customFormat="1" ht="58.95" customHeight="1" x14ac:dyDescent="0.3">
      <c r="A246" s="191"/>
      <c r="B246" s="191"/>
      <c r="C246" s="191"/>
      <c r="D246" s="191"/>
      <c r="E246" s="192"/>
      <c r="F246" s="20" t="s">
        <v>663</v>
      </c>
      <c r="G246" s="43">
        <f t="shared" ref="G246:J247" si="12">G220+G223+G226+G229+G232+G235+G238+G241</f>
        <v>419.20000000000005</v>
      </c>
      <c r="H246" s="43">
        <f t="shared" si="12"/>
        <v>0</v>
      </c>
      <c r="I246" s="43">
        <f t="shared" si="12"/>
        <v>0</v>
      </c>
      <c r="J246" s="43">
        <f t="shared" si="12"/>
        <v>0</v>
      </c>
      <c r="K246" s="43">
        <f>SUM(G246:J246)</f>
        <v>419.20000000000005</v>
      </c>
      <c r="L246" s="19"/>
    </row>
    <row r="247" spans="1:13" s="10" customFormat="1" ht="73.95" customHeight="1" x14ac:dyDescent="0.3">
      <c r="A247" s="191"/>
      <c r="B247" s="191"/>
      <c r="C247" s="191"/>
      <c r="D247" s="191"/>
      <c r="E247" s="192"/>
      <c r="F247" s="23" t="s">
        <v>664</v>
      </c>
      <c r="G247" s="43">
        <f t="shared" si="12"/>
        <v>0</v>
      </c>
      <c r="H247" s="43">
        <f t="shared" si="12"/>
        <v>479</v>
      </c>
      <c r="I247" s="43">
        <f t="shared" si="12"/>
        <v>0</v>
      </c>
      <c r="J247" s="43">
        <f t="shared" si="12"/>
        <v>0</v>
      </c>
      <c r="K247" s="43">
        <f>SUM(G247:J247)</f>
        <v>479</v>
      </c>
      <c r="L247" s="19"/>
    </row>
    <row r="248" spans="1:13" s="10" customFormat="1" ht="75.599999999999994" customHeight="1" x14ac:dyDescent="0.3">
      <c r="A248" s="194"/>
      <c r="B248" s="194"/>
      <c r="C248" s="194"/>
      <c r="D248" s="194"/>
      <c r="E248" s="195"/>
      <c r="F248" s="23" t="s">
        <v>665</v>
      </c>
      <c r="G248" s="43">
        <f>G222+G225+G228+G231+G234+G237+G240+G243</f>
        <v>0</v>
      </c>
      <c r="H248" s="43">
        <f>H222+H225+H228+H231+H234+H237+H240+H243</f>
        <v>0</v>
      </c>
      <c r="I248" s="43">
        <f>I222+I225+I228+I231+I234+I237+I240+I243</f>
        <v>748.2</v>
      </c>
      <c r="J248" s="43">
        <f>J222+J225+J228+J231+J234+J237+J240+J243</f>
        <v>785.6</v>
      </c>
      <c r="K248" s="43">
        <f>SUM(G248:J248)</f>
        <v>1533.8000000000002</v>
      </c>
      <c r="L248" s="19"/>
    </row>
    <row r="249" spans="1:13" s="10" customFormat="1" x14ac:dyDescent="0.3">
      <c r="A249" s="199" t="s">
        <v>306</v>
      </c>
      <c r="B249" s="199"/>
      <c r="C249" s="199"/>
      <c r="D249" s="199"/>
      <c r="E249" s="199"/>
      <c r="F249" s="199"/>
      <c r="G249" s="199"/>
      <c r="H249" s="199"/>
      <c r="I249" s="199"/>
      <c r="J249" s="199"/>
      <c r="K249" s="199"/>
      <c r="L249" s="199"/>
    </row>
    <row r="250" spans="1:13" s="25" customFormat="1" ht="36" customHeight="1" x14ac:dyDescent="0.3">
      <c r="A250" s="128" t="s">
        <v>6</v>
      </c>
      <c r="B250" s="128" t="s">
        <v>7</v>
      </c>
      <c r="C250" s="128" t="s">
        <v>8</v>
      </c>
      <c r="D250" s="128" t="s">
        <v>9</v>
      </c>
      <c r="E250" s="128" t="s">
        <v>10</v>
      </c>
      <c r="F250" s="128" t="s">
        <v>54</v>
      </c>
      <c r="G250" s="128" t="s">
        <v>11</v>
      </c>
      <c r="H250" s="128"/>
      <c r="I250" s="128"/>
      <c r="J250" s="128"/>
      <c r="K250" s="128"/>
      <c r="L250" s="128" t="s">
        <v>12</v>
      </c>
    </row>
    <row r="251" spans="1:13" s="25" customFormat="1" x14ac:dyDescent="0.3">
      <c r="A251" s="128"/>
      <c r="B251" s="128"/>
      <c r="C251" s="128"/>
      <c r="D251" s="128"/>
      <c r="E251" s="128"/>
      <c r="F251" s="128"/>
      <c r="G251" s="115" t="s">
        <v>13</v>
      </c>
      <c r="H251" s="115" t="s">
        <v>14</v>
      </c>
      <c r="I251" s="115" t="s">
        <v>15</v>
      </c>
      <c r="J251" s="115" t="s">
        <v>16</v>
      </c>
      <c r="K251" s="115" t="s">
        <v>17</v>
      </c>
      <c r="L251" s="128"/>
    </row>
    <row r="252" spans="1:13" s="25" customFormat="1" x14ac:dyDescent="0.3">
      <c r="A252" s="128"/>
      <c r="B252" s="128"/>
      <c r="C252" s="128"/>
      <c r="D252" s="128"/>
      <c r="E252" s="128"/>
      <c r="F252" s="128"/>
      <c r="G252" s="116" t="s">
        <v>673</v>
      </c>
      <c r="H252" s="116" t="s">
        <v>673</v>
      </c>
      <c r="I252" s="116" t="s">
        <v>673</v>
      </c>
      <c r="J252" s="116" t="s">
        <v>673</v>
      </c>
      <c r="K252" s="116" t="s">
        <v>673</v>
      </c>
      <c r="L252" s="128"/>
    </row>
    <row r="253" spans="1:13" s="12" customFormat="1" x14ac:dyDescent="0.3">
      <c r="A253" s="11">
        <v>1</v>
      </c>
      <c r="B253" s="11">
        <v>2</v>
      </c>
      <c r="C253" s="11">
        <v>3</v>
      </c>
      <c r="D253" s="11">
        <v>4</v>
      </c>
      <c r="E253" s="11">
        <v>5</v>
      </c>
      <c r="F253" s="11">
        <v>6</v>
      </c>
      <c r="G253" s="11">
        <v>7</v>
      </c>
      <c r="H253" s="11">
        <v>8</v>
      </c>
      <c r="I253" s="11">
        <v>9</v>
      </c>
      <c r="J253" s="11">
        <v>10</v>
      </c>
      <c r="K253" s="11">
        <v>11</v>
      </c>
      <c r="L253" s="11">
        <v>12</v>
      </c>
    </row>
    <row r="254" spans="1:13" s="12" customFormat="1" ht="33" customHeight="1" x14ac:dyDescent="0.3">
      <c r="A254" s="196" t="s">
        <v>307</v>
      </c>
      <c r="B254" s="165" t="s">
        <v>308</v>
      </c>
      <c r="C254" s="165" t="s">
        <v>309</v>
      </c>
      <c r="D254" s="165" t="s">
        <v>310</v>
      </c>
      <c r="E254" s="165" t="s">
        <v>499</v>
      </c>
      <c r="F254" s="19" t="s">
        <v>43</v>
      </c>
      <c r="G254" s="11"/>
      <c r="H254" s="27">
        <v>956.4</v>
      </c>
      <c r="I254" s="27">
        <v>1036.7</v>
      </c>
      <c r="J254" s="27">
        <v>1123.8</v>
      </c>
      <c r="K254" s="27">
        <f t="shared" ref="K254:K262" si="13">SUM(G254:J254)</f>
        <v>3116.8999999999996</v>
      </c>
      <c r="L254" s="165" t="s">
        <v>552</v>
      </c>
    </row>
    <row r="255" spans="1:13" s="10" customFormat="1" ht="58.5" customHeight="1" x14ac:dyDescent="0.3">
      <c r="A255" s="197"/>
      <c r="B255" s="173"/>
      <c r="C255" s="173"/>
      <c r="D255" s="173"/>
      <c r="E255" s="173"/>
      <c r="F255" s="13" t="s">
        <v>36</v>
      </c>
      <c r="G255" s="27"/>
      <c r="H255" s="27">
        <v>926.4</v>
      </c>
      <c r="I255" s="27"/>
      <c r="J255" s="27"/>
      <c r="K255" s="27">
        <f t="shared" si="13"/>
        <v>926.4</v>
      </c>
      <c r="L255" s="173"/>
    </row>
    <row r="256" spans="1:13" s="10" customFormat="1" ht="58.5" customHeight="1" x14ac:dyDescent="0.3">
      <c r="A256" s="198"/>
      <c r="B256" s="166"/>
      <c r="C256" s="166"/>
      <c r="D256" s="166"/>
      <c r="E256" s="166"/>
      <c r="F256" s="13" t="s">
        <v>37</v>
      </c>
      <c r="G256" s="27"/>
      <c r="H256" s="27"/>
      <c r="I256" s="27">
        <v>1036.7</v>
      </c>
      <c r="J256" s="27">
        <v>1123.8</v>
      </c>
      <c r="K256" s="27">
        <f t="shared" si="13"/>
        <v>2160.5</v>
      </c>
      <c r="L256" s="166"/>
    </row>
    <row r="257" spans="1:13" s="10" customFormat="1" ht="33" customHeight="1" x14ac:dyDescent="0.3">
      <c r="A257" s="170" t="s">
        <v>311</v>
      </c>
      <c r="B257" s="165" t="s">
        <v>308</v>
      </c>
      <c r="C257" s="165" t="s">
        <v>312</v>
      </c>
      <c r="D257" s="165" t="s">
        <v>310</v>
      </c>
      <c r="E257" s="165" t="s">
        <v>499</v>
      </c>
      <c r="F257" s="19" t="s">
        <v>43</v>
      </c>
      <c r="G257" s="27"/>
      <c r="H257" s="27">
        <v>443.6</v>
      </c>
      <c r="I257" s="27">
        <v>480.9</v>
      </c>
      <c r="J257" s="27">
        <v>521.29999999999995</v>
      </c>
      <c r="K257" s="27">
        <f t="shared" si="13"/>
        <v>1445.8</v>
      </c>
      <c r="L257" s="165" t="s">
        <v>553</v>
      </c>
    </row>
    <row r="258" spans="1:13" s="10" customFormat="1" ht="55.5" customHeight="1" x14ac:dyDescent="0.3">
      <c r="A258" s="171"/>
      <c r="B258" s="173"/>
      <c r="C258" s="173"/>
      <c r="D258" s="173"/>
      <c r="E258" s="173"/>
      <c r="F258" s="13" t="s">
        <v>36</v>
      </c>
      <c r="G258" s="27"/>
      <c r="H258" s="27">
        <v>423.6</v>
      </c>
      <c r="I258" s="27"/>
      <c r="J258" s="27"/>
      <c r="K258" s="27">
        <f t="shared" si="13"/>
        <v>423.6</v>
      </c>
      <c r="L258" s="173"/>
    </row>
    <row r="259" spans="1:13" s="10" customFormat="1" ht="55.5" customHeight="1" x14ac:dyDescent="0.3">
      <c r="A259" s="171"/>
      <c r="B259" s="173"/>
      <c r="C259" s="173"/>
      <c r="D259" s="173"/>
      <c r="E259" s="173"/>
      <c r="F259" s="13" t="s">
        <v>37</v>
      </c>
      <c r="G259" s="27"/>
      <c r="H259" s="27"/>
      <c r="I259" s="27">
        <v>480.9</v>
      </c>
      <c r="J259" s="27">
        <v>521.29999999999995</v>
      </c>
      <c r="K259" s="27">
        <f t="shared" si="13"/>
        <v>1002.1999999999999</v>
      </c>
      <c r="L259" s="173"/>
    </row>
    <row r="260" spans="1:13" s="10" customFormat="1" ht="21.75" customHeight="1" x14ac:dyDescent="0.3">
      <c r="A260" s="172"/>
      <c r="B260" s="166"/>
      <c r="C260" s="166"/>
      <c r="D260" s="166"/>
      <c r="E260" s="166"/>
      <c r="F260" s="19" t="s">
        <v>313</v>
      </c>
      <c r="G260" s="27"/>
      <c r="H260" s="27">
        <v>305.2</v>
      </c>
      <c r="I260" s="27">
        <v>330.8</v>
      </c>
      <c r="J260" s="27">
        <v>358.6</v>
      </c>
      <c r="K260" s="27">
        <f t="shared" si="13"/>
        <v>994.6</v>
      </c>
      <c r="L260" s="166"/>
    </row>
    <row r="261" spans="1:13" s="10" customFormat="1" ht="58.5" customHeight="1" x14ac:dyDescent="0.3">
      <c r="A261" s="170" t="s">
        <v>314</v>
      </c>
      <c r="B261" s="165" t="s">
        <v>315</v>
      </c>
      <c r="C261" s="165" t="s">
        <v>316</v>
      </c>
      <c r="D261" s="170" t="s">
        <v>310</v>
      </c>
      <c r="E261" s="170" t="s">
        <v>499</v>
      </c>
      <c r="F261" s="19" t="s">
        <v>36</v>
      </c>
      <c r="G261" s="27"/>
      <c r="H261" s="27">
        <v>50</v>
      </c>
      <c r="I261" s="27"/>
      <c r="J261" s="27"/>
      <c r="K261" s="27">
        <f t="shared" si="13"/>
        <v>50</v>
      </c>
      <c r="L261" s="165" t="s">
        <v>601</v>
      </c>
    </row>
    <row r="262" spans="1:13" s="10" customFormat="1" ht="59.25" customHeight="1" x14ac:dyDescent="0.3">
      <c r="A262" s="172"/>
      <c r="B262" s="166"/>
      <c r="C262" s="166"/>
      <c r="D262" s="172"/>
      <c r="E262" s="172"/>
      <c r="F262" s="19" t="s">
        <v>37</v>
      </c>
      <c r="G262" s="27"/>
      <c r="H262" s="27"/>
      <c r="I262" s="27">
        <v>60</v>
      </c>
      <c r="J262" s="27">
        <v>70</v>
      </c>
      <c r="K262" s="27">
        <f t="shared" si="13"/>
        <v>130</v>
      </c>
      <c r="L262" s="166"/>
    </row>
    <row r="263" spans="1:13" s="10" customFormat="1" ht="96.75" customHeight="1" x14ac:dyDescent="0.3">
      <c r="A263" s="26" t="s">
        <v>317</v>
      </c>
      <c r="B263" s="19" t="s">
        <v>308</v>
      </c>
      <c r="C263" s="31" t="s">
        <v>318</v>
      </c>
      <c r="D263" s="19" t="s">
        <v>48</v>
      </c>
      <c r="E263" s="19" t="s">
        <v>540</v>
      </c>
      <c r="F263" s="19" t="s">
        <v>22</v>
      </c>
      <c r="G263" s="27"/>
      <c r="H263" s="27"/>
      <c r="I263" s="27"/>
      <c r="J263" s="27"/>
      <c r="K263" s="27"/>
      <c r="L263" s="19" t="s">
        <v>319</v>
      </c>
    </row>
    <row r="264" spans="1:13" s="10" customFormat="1" ht="75" customHeight="1" x14ac:dyDescent="0.3">
      <c r="A264" s="26" t="s">
        <v>320</v>
      </c>
      <c r="B264" s="19" t="s">
        <v>321</v>
      </c>
      <c r="C264" s="19" t="s">
        <v>322</v>
      </c>
      <c r="D264" s="19" t="s">
        <v>48</v>
      </c>
      <c r="E264" s="19" t="s">
        <v>551</v>
      </c>
      <c r="F264" s="19" t="s">
        <v>22</v>
      </c>
      <c r="G264" s="27"/>
      <c r="H264" s="27"/>
      <c r="I264" s="27"/>
      <c r="J264" s="27"/>
      <c r="K264" s="27"/>
      <c r="L264" s="19" t="s">
        <v>323</v>
      </c>
    </row>
    <row r="265" spans="1:13" s="10" customFormat="1" ht="132" customHeight="1" x14ac:dyDescent="0.3">
      <c r="A265" s="26" t="s">
        <v>324</v>
      </c>
      <c r="B265" s="19" t="s">
        <v>325</v>
      </c>
      <c r="C265" s="19" t="s">
        <v>326</v>
      </c>
      <c r="D265" s="19" t="s">
        <v>48</v>
      </c>
      <c r="E265" s="19" t="s">
        <v>550</v>
      </c>
      <c r="F265" s="19" t="s">
        <v>22</v>
      </c>
      <c r="G265" s="27"/>
      <c r="H265" s="27"/>
      <c r="I265" s="27"/>
      <c r="J265" s="27"/>
      <c r="K265" s="27"/>
      <c r="L265" s="19" t="s">
        <v>602</v>
      </c>
    </row>
    <row r="266" spans="1:13" s="10" customFormat="1" ht="91.5" customHeight="1" x14ac:dyDescent="0.3">
      <c r="A266" s="26" t="s">
        <v>327</v>
      </c>
      <c r="B266" s="31" t="s">
        <v>328</v>
      </c>
      <c r="C266" s="19" t="s">
        <v>603</v>
      </c>
      <c r="D266" s="19" t="s">
        <v>48</v>
      </c>
      <c r="E266" s="19" t="s">
        <v>499</v>
      </c>
      <c r="F266" s="19" t="s">
        <v>22</v>
      </c>
      <c r="G266" s="27"/>
      <c r="H266" s="27"/>
      <c r="I266" s="27"/>
      <c r="J266" s="27" t="s">
        <v>329</v>
      </c>
      <c r="K266" s="27"/>
      <c r="L266" s="19" t="s">
        <v>604</v>
      </c>
    </row>
    <row r="267" spans="1:13" s="10" customFormat="1" ht="173.4" customHeight="1" x14ac:dyDescent="0.3">
      <c r="A267" s="26" t="s">
        <v>330</v>
      </c>
      <c r="B267" s="31" t="s">
        <v>331</v>
      </c>
      <c r="C267" s="49" t="s">
        <v>332</v>
      </c>
      <c r="D267" s="19" t="s">
        <v>48</v>
      </c>
      <c r="E267" s="19" t="s">
        <v>333</v>
      </c>
      <c r="F267" s="19" t="s">
        <v>22</v>
      </c>
      <c r="G267" s="27"/>
      <c r="H267" s="27"/>
      <c r="I267" s="27"/>
      <c r="J267" s="27"/>
      <c r="K267" s="27"/>
      <c r="L267" s="19" t="s">
        <v>334</v>
      </c>
    </row>
    <row r="268" spans="1:13" s="10" customFormat="1" ht="68.25" customHeight="1" x14ac:dyDescent="0.3">
      <c r="A268" s="26" t="s">
        <v>335</v>
      </c>
      <c r="B268" s="31" t="s">
        <v>336</v>
      </c>
      <c r="C268" s="50" t="s">
        <v>337</v>
      </c>
      <c r="D268" s="19" t="s">
        <v>48</v>
      </c>
      <c r="E268" s="19" t="s">
        <v>499</v>
      </c>
      <c r="F268" s="19" t="s">
        <v>22</v>
      </c>
      <c r="G268" s="27"/>
      <c r="H268" s="27"/>
      <c r="I268" s="27"/>
      <c r="J268" s="27"/>
      <c r="K268" s="27"/>
      <c r="L268" s="51" t="s">
        <v>338</v>
      </c>
    </row>
    <row r="269" spans="1:13" s="10" customFormat="1" ht="25.95" customHeight="1" x14ac:dyDescent="0.3">
      <c r="A269" s="187"/>
      <c r="B269" s="188"/>
      <c r="C269" s="188"/>
      <c r="D269" s="188"/>
      <c r="E269" s="189"/>
      <c r="F269" s="23" t="s">
        <v>659</v>
      </c>
      <c r="G269" s="43">
        <f>SUM(G254:G268)</f>
        <v>0</v>
      </c>
      <c r="H269" s="43">
        <f>SUM(H254:H268)</f>
        <v>3105.2</v>
      </c>
      <c r="I269" s="43">
        <f>SUM(I254:I268)</f>
        <v>3426.0000000000005</v>
      </c>
      <c r="J269" s="43">
        <f>SUM(J254:J268)</f>
        <v>3718.7999999999997</v>
      </c>
      <c r="K269" s="43">
        <f>SUM(K254:K268)</f>
        <v>10250</v>
      </c>
      <c r="L269" s="181"/>
      <c r="M269" s="10">
        <f>SUM(G254:J268)</f>
        <v>10250</v>
      </c>
    </row>
    <row r="270" spans="1:13" s="10" customFormat="1" ht="18" customHeight="1" x14ac:dyDescent="0.3">
      <c r="A270" s="190"/>
      <c r="B270" s="191"/>
      <c r="C270" s="191"/>
      <c r="D270" s="191"/>
      <c r="E270" s="192"/>
      <c r="F270" s="23" t="s">
        <v>660</v>
      </c>
      <c r="G270" s="184"/>
      <c r="H270" s="185"/>
      <c r="I270" s="185"/>
      <c r="J270" s="185"/>
      <c r="K270" s="186"/>
      <c r="L270" s="182"/>
    </row>
    <row r="271" spans="1:13" s="10" customFormat="1" ht="51.6" customHeight="1" x14ac:dyDescent="0.3">
      <c r="A271" s="190"/>
      <c r="B271" s="191"/>
      <c r="C271" s="191"/>
      <c r="D271" s="191"/>
      <c r="E271" s="192"/>
      <c r="F271" s="23" t="s">
        <v>662</v>
      </c>
      <c r="G271" s="43">
        <f>G254+G257</f>
        <v>0</v>
      </c>
      <c r="H271" s="43">
        <f>H254+H257</f>
        <v>1400</v>
      </c>
      <c r="I271" s="43">
        <f>I254+I257</f>
        <v>1517.6</v>
      </c>
      <c r="J271" s="43">
        <f>J254+J257</f>
        <v>1645.1</v>
      </c>
      <c r="K271" s="43">
        <f>SUM(G271:J271)</f>
        <v>4562.7</v>
      </c>
      <c r="L271" s="182"/>
    </row>
    <row r="272" spans="1:13" s="10" customFormat="1" ht="69" customHeight="1" x14ac:dyDescent="0.3">
      <c r="A272" s="190"/>
      <c r="B272" s="191"/>
      <c r="C272" s="191"/>
      <c r="D272" s="191"/>
      <c r="E272" s="192"/>
      <c r="F272" s="23" t="s">
        <v>664</v>
      </c>
      <c r="G272" s="43">
        <f>G255+G258</f>
        <v>0</v>
      </c>
      <c r="H272" s="43">
        <f t="shared" ref="H272:J273" si="14">H255+H258+H261</f>
        <v>1400</v>
      </c>
      <c r="I272" s="43">
        <f t="shared" si="14"/>
        <v>0</v>
      </c>
      <c r="J272" s="43">
        <f t="shared" si="14"/>
        <v>0</v>
      </c>
      <c r="K272" s="43">
        <f>SUM(G272:J272)</f>
        <v>1400</v>
      </c>
      <c r="L272" s="182"/>
    </row>
    <row r="273" spans="1:12" s="10" customFormat="1" ht="69.599999999999994" customHeight="1" x14ac:dyDescent="0.3">
      <c r="A273" s="190"/>
      <c r="B273" s="191"/>
      <c r="C273" s="191"/>
      <c r="D273" s="191"/>
      <c r="E273" s="192"/>
      <c r="F273" s="23" t="s">
        <v>665</v>
      </c>
      <c r="G273" s="43">
        <f>G256+G259+G262</f>
        <v>0</v>
      </c>
      <c r="H273" s="43">
        <f t="shared" si="14"/>
        <v>0</v>
      </c>
      <c r="I273" s="43">
        <f t="shared" si="14"/>
        <v>1577.6</v>
      </c>
      <c r="J273" s="43">
        <f t="shared" si="14"/>
        <v>1715.1</v>
      </c>
      <c r="K273" s="43">
        <f>SUM(G273:J273)</f>
        <v>3292.7</v>
      </c>
      <c r="L273" s="182"/>
    </row>
    <row r="274" spans="1:12" s="10" customFormat="1" ht="40.950000000000003" customHeight="1" x14ac:dyDescent="0.3">
      <c r="A274" s="193"/>
      <c r="B274" s="194"/>
      <c r="C274" s="194"/>
      <c r="D274" s="194"/>
      <c r="E274" s="195"/>
      <c r="F274" s="23" t="s">
        <v>670</v>
      </c>
      <c r="G274" s="43">
        <f>G260</f>
        <v>0</v>
      </c>
      <c r="H274" s="43">
        <f>H260</f>
        <v>305.2</v>
      </c>
      <c r="I274" s="43">
        <f>I260</f>
        <v>330.8</v>
      </c>
      <c r="J274" s="43">
        <f>J260</f>
        <v>358.6</v>
      </c>
      <c r="K274" s="43">
        <f>SUM(G274:J274)</f>
        <v>994.6</v>
      </c>
      <c r="L274" s="183"/>
    </row>
    <row r="275" spans="1:12" s="10" customFormat="1" ht="26.25" customHeight="1" x14ac:dyDescent="0.3">
      <c r="A275" s="127" t="s">
        <v>339</v>
      </c>
      <c r="B275" s="127"/>
      <c r="C275" s="127"/>
      <c r="D275" s="127"/>
      <c r="E275" s="127"/>
      <c r="F275" s="127"/>
      <c r="G275" s="127"/>
      <c r="H275" s="127"/>
      <c r="I275" s="127"/>
      <c r="J275" s="127"/>
      <c r="K275" s="127"/>
      <c r="L275" s="127"/>
    </row>
    <row r="276" spans="1:12" s="10" customFormat="1" x14ac:dyDescent="0.3">
      <c r="A276" s="128" t="s">
        <v>6</v>
      </c>
      <c r="B276" s="128" t="s">
        <v>7</v>
      </c>
      <c r="C276" s="128" t="s">
        <v>8</v>
      </c>
      <c r="D276" s="128" t="s">
        <v>9</v>
      </c>
      <c r="E276" s="128" t="s">
        <v>10</v>
      </c>
      <c r="F276" s="128" t="s">
        <v>340</v>
      </c>
      <c r="G276" s="128" t="s">
        <v>11</v>
      </c>
      <c r="H276" s="128"/>
      <c r="I276" s="128"/>
      <c r="J276" s="128"/>
      <c r="K276" s="128"/>
      <c r="L276" s="129" t="s">
        <v>12</v>
      </c>
    </row>
    <row r="277" spans="1:12" s="10" customFormat="1" x14ac:dyDescent="0.3">
      <c r="A277" s="128"/>
      <c r="B277" s="128"/>
      <c r="C277" s="128"/>
      <c r="D277" s="128"/>
      <c r="E277" s="128"/>
      <c r="F277" s="128"/>
      <c r="G277" s="113" t="s">
        <v>13</v>
      </c>
      <c r="H277" s="113" t="s">
        <v>14</v>
      </c>
      <c r="I277" s="113" t="s">
        <v>15</v>
      </c>
      <c r="J277" s="113" t="s">
        <v>16</v>
      </c>
      <c r="K277" s="113" t="s">
        <v>17</v>
      </c>
      <c r="L277" s="130"/>
    </row>
    <row r="278" spans="1:12" s="10" customFormat="1" x14ac:dyDescent="0.3">
      <c r="A278" s="128"/>
      <c r="B278" s="128"/>
      <c r="C278" s="128"/>
      <c r="D278" s="128"/>
      <c r="E278" s="128"/>
      <c r="F278" s="128"/>
      <c r="G278" s="114" t="s">
        <v>673</v>
      </c>
      <c r="H278" s="114" t="s">
        <v>673</v>
      </c>
      <c r="I278" s="114" t="s">
        <v>673</v>
      </c>
      <c r="J278" s="114" t="s">
        <v>673</v>
      </c>
      <c r="K278" s="114" t="s">
        <v>673</v>
      </c>
      <c r="L278" s="131"/>
    </row>
    <row r="279" spans="1:12" s="12" customFormat="1" x14ac:dyDescent="0.3">
      <c r="A279" s="11">
        <v>1</v>
      </c>
      <c r="B279" s="11">
        <v>2</v>
      </c>
      <c r="C279" s="11">
        <v>3</v>
      </c>
      <c r="D279" s="11">
        <v>4</v>
      </c>
      <c r="E279" s="11">
        <v>5</v>
      </c>
      <c r="F279" s="11">
        <v>6</v>
      </c>
      <c r="G279" s="11">
        <v>7</v>
      </c>
      <c r="H279" s="11">
        <v>8</v>
      </c>
      <c r="I279" s="11">
        <v>9</v>
      </c>
      <c r="J279" s="11">
        <v>10</v>
      </c>
      <c r="K279" s="11">
        <v>11</v>
      </c>
      <c r="L279" s="11">
        <v>12</v>
      </c>
    </row>
    <row r="280" spans="1:12" s="12" customFormat="1" ht="102.75" customHeight="1" x14ac:dyDescent="0.3">
      <c r="A280" s="149" t="s">
        <v>341</v>
      </c>
      <c r="B280" s="117" t="s">
        <v>342</v>
      </c>
      <c r="C280" s="13" t="s">
        <v>343</v>
      </c>
      <c r="D280" s="13" t="s">
        <v>344</v>
      </c>
      <c r="E280" s="13" t="s">
        <v>541</v>
      </c>
      <c r="F280" s="13" t="s">
        <v>22</v>
      </c>
      <c r="G280" s="14"/>
      <c r="H280" s="14"/>
      <c r="I280" s="14"/>
      <c r="J280" s="14"/>
      <c r="K280" s="14"/>
      <c r="L280" s="13" t="s">
        <v>345</v>
      </c>
    </row>
    <row r="281" spans="1:12" s="12" customFormat="1" ht="134.25" customHeight="1" x14ac:dyDescent="0.3">
      <c r="A281" s="174"/>
      <c r="B281" s="146"/>
      <c r="C281" s="13" t="s">
        <v>346</v>
      </c>
      <c r="D281" s="13" t="s">
        <v>347</v>
      </c>
      <c r="E281" s="13" t="s">
        <v>542</v>
      </c>
      <c r="F281" s="13" t="s">
        <v>22</v>
      </c>
      <c r="G281" s="14"/>
      <c r="H281" s="14"/>
      <c r="I281" s="14"/>
      <c r="J281" s="14"/>
      <c r="K281" s="14"/>
      <c r="L281" s="13" t="s">
        <v>348</v>
      </c>
    </row>
    <row r="282" spans="1:12" s="12" customFormat="1" ht="101.25" customHeight="1" x14ac:dyDescent="0.3">
      <c r="A282" s="174"/>
      <c r="B282" s="146"/>
      <c r="C282" s="13" t="s">
        <v>349</v>
      </c>
      <c r="D282" s="13" t="s">
        <v>350</v>
      </c>
      <c r="E282" s="13" t="s">
        <v>543</v>
      </c>
      <c r="F282" s="13" t="s">
        <v>22</v>
      </c>
      <c r="G282" s="14"/>
      <c r="H282" s="14"/>
      <c r="I282" s="14"/>
      <c r="J282" s="14"/>
      <c r="K282" s="14"/>
      <c r="L282" s="13" t="s">
        <v>351</v>
      </c>
    </row>
    <row r="283" spans="1:12" s="12" customFormat="1" ht="123" customHeight="1" x14ac:dyDescent="0.3">
      <c r="A283" s="174"/>
      <c r="B283" s="146"/>
      <c r="C283" s="13" t="s">
        <v>352</v>
      </c>
      <c r="D283" s="13" t="s">
        <v>79</v>
      </c>
      <c r="E283" s="13" t="s">
        <v>544</v>
      </c>
      <c r="F283" s="13" t="s">
        <v>22</v>
      </c>
      <c r="G283" s="14"/>
      <c r="H283" s="14"/>
      <c r="I283" s="14"/>
      <c r="J283" s="14"/>
      <c r="K283" s="14"/>
      <c r="L283" s="13" t="s">
        <v>353</v>
      </c>
    </row>
    <row r="284" spans="1:12" s="12" customFormat="1" ht="111" customHeight="1" x14ac:dyDescent="0.3">
      <c r="A284" s="150"/>
      <c r="B284" s="118"/>
      <c r="C284" s="13" t="s">
        <v>354</v>
      </c>
      <c r="D284" s="13" t="s">
        <v>350</v>
      </c>
      <c r="E284" s="13" t="s">
        <v>544</v>
      </c>
      <c r="F284" s="13" t="s">
        <v>22</v>
      </c>
      <c r="G284" s="14"/>
      <c r="H284" s="14"/>
      <c r="I284" s="14"/>
      <c r="J284" s="14"/>
      <c r="K284" s="14"/>
      <c r="L284" s="13" t="s">
        <v>355</v>
      </c>
    </row>
    <row r="285" spans="1:12" s="12" customFormat="1" ht="82.95" customHeight="1" x14ac:dyDescent="0.3">
      <c r="A285" s="175" t="s">
        <v>356</v>
      </c>
      <c r="B285" s="165" t="s">
        <v>165</v>
      </c>
      <c r="C285" s="178" t="s">
        <v>612</v>
      </c>
      <c r="D285" s="170" t="s">
        <v>34</v>
      </c>
      <c r="E285" s="170" t="s">
        <v>499</v>
      </c>
      <c r="F285" s="13" t="s">
        <v>27</v>
      </c>
      <c r="G285" s="27">
        <v>599.20000000000005</v>
      </c>
      <c r="H285" s="30"/>
      <c r="I285" s="30"/>
      <c r="J285" s="30"/>
      <c r="K285" s="27">
        <f>SUM(G285:J285)</f>
        <v>599.20000000000005</v>
      </c>
      <c r="L285" s="165" t="s">
        <v>616</v>
      </c>
    </row>
    <row r="286" spans="1:12" s="10" customFormat="1" ht="89.4" customHeight="1" x14ac:dyDescent="0.3">
      <c r="A286" s="176"/>
      <c r="B286" s="173"/>
      <c r="C286" s="179"/>
      <c r="D286" s="171"/>
      <c r="E286" s="171"/>
      <c r="F286" s="13" t="s">
        <v>36</v>
      </c>
      <c r="G286" s="27"/>
      <c r="H286" s="27">
        <v>738.3</v>
      </c>
      <c r="I286" s="27"/>
      <c r="J286" s="27"/>
      <c r="K286" s="27">
        <f>SUM(G286:J286)</f>
        <v>738.3</v>
      </c>
      <c r="L286" s="173"/>
    </row>
    <row r="287" spans="1:12" s="74" customFormat="1" ht="101.4" customHeight="1" x14ac:dyDescent="0.3">
      <c r="A287" s="177"/>
      <c r="B287" s="166"/>
      <c r="C287" s="180"/>
      <c r="D287" s="172"/>
      <c r="E287" s="172"/>
      <c r="F287" s="108" t="s">
        <v>37</v>
      </c>
      <c r="G287" s="109"/>
      <c r="H287" s="109"/>
      <c r="I287" s="27">
        <v>862.1</v>
      </c>
      <c r="J287" s="27">
        <v>7200</v>
      </c>
      <c r="K287" s="27">
        <f>SUM(G287:J287)</f>
        <v>8062.1</v>
      </c>
      <c r="L287" s="166"/>
    </row>
    <row r="288" spans="1:12" s="10" customFormat="1" ht="99" customHeight="1" x14ac:dyDescent="0.3">
      <c r="A288" s="26" t="s">
        <v>357</v>
      </c>
      <c r="B288" s="19" t="s">
        <v>358</v>
      </c>
      <c r="C288" s="19" t="s">
        <v>359</v>
      </c>
      <c r="D288" s="19" t="s">
        <v>34</v>
      </c>
      <c r="E288" s="19" t="s">
        <v>545</v>
      </c>
      <c r="F288" s="19" t="s">
        <v>360</v>
      </c>
      <c r="G288" s="27">
        <v>8</v>
      </c>
      <c r="H288" s="27">
        <v>9</v>
      </c>
      <c r="I288" s="27">
        <v>10</v>
      </c>
      <c r="J288" s="27">
        <v>10</v>
      </c>
      <c r="K288" s="27">
        <f>SUM(G288:J288)</f>
        <v>37</v>
      </c>
      <c r="L288" s="19" t="s">
        <v>361</v>
      </c>
    </row>
    <row r="289" spans="1:12" s="10" customFormat="1" ht="168.6" customHeight="1" x14ac:dyDescent="0.3">
      <c r="A289" s="52" t="s">
        <v>362</v>
      </c>
      <c r="B289" s="13" t="s">
        <v>363</v>
      </c>
      <c r="C289" s="13" t="s">
        <v>364</v>
      </c>
      <c r="D289" s="13" t="s">
        <v>365</v>
      </c>
      <c r="E289" s="13" t="s">
        <v>366</v>
      </c>
      <c r="F289" s="13" t="s">
        <v>22</v>
      </c>
      <c r="G289" s="14"/>
      <c r="H289" s="14"/>
      <c r="I289" s="14"/>
      <c r="J289" s="14"/>
      <c r="K289" s="14"/>
      <c r="L289" s="53" t="s">
        <v>367</v>
      </c>
    </row>
    <row r="290" spans="1:12" s="10" customFormat="1" ht="201.6" customHeight="1" x14ac:dyDescent="0.3">
      <c r="A290" s="54" t="s">
        <v>368</v>
      </c>
      <c r="B290" s="46" t="s">
        <v>369</v>
      </c>
      <c r="C290" s="46" t="s">
        <v>370</v>
      </c>
      <c r="D290" s="13" t="s">
        <v>365</v>
      </c>
      <c r="E290" s="46" t="s">
        <v>366</v>
      </c>
      <c r="F290" s="13" t="s">
        <v>22</v>
      </c>
      <c r="G290" s="14"/>
      <c r="H290" s="14"/>
      <c r="I290" s="14"/>
      <c r="J290" s="14"/>
      <c r="K290" s="14"/>
      <c r="L290" s="46" t="s">
        <v>371</v>
      </c>
    </row>
    <row r="291" spans="1:12" s="10" customFormat="1" ht="111" customHeight="1" x14ac:dyDescent="0.3">
      <c r="A291" s="55" t="s">
        <v>372</v>
      </c>
      <c r="B291" s="46" t="s">
        <v>373</v>
      </c>
      <c r="C291" s="46" t="s">
        <v>374</v>
      </c>
      <c r="D291" s="13"/>
      <c r="E291" s="46"/>
      <c r="F291" s="13"/>
      <c r="G291" s="14"/>
      <c r="H291" s="14"/>
      <c r="I291" s="14"/>
      <c r="J291" s="14"/>
      <c r="K291" s="14"/>
      <c r="L291" s="46"/>
    </row>
    <row r="292" spans="1:12" s="10" customFormat="1" ht="48.75" customHeight="1" x14ac:dyDescent="0.3">
      <c r="A292" s="149" t="s">
        <v>375</v>
      </c>
      <c r="B292" s="170" t="s">
        <v>376</v>
      </c>
      <c r="C292" s="165" t="s">
        <v>377</v>
      </c>
      <c r="D292" s="119" t="s">
        <v>79</v>
      </c>
      <c r="E292" s="119" t="s">
        <v>294</v>
      </c>
      <c r="F292" s="13" t="s">
        <v>36</v>
      </c>
      <c r="G292" s="14">
        <v>0</v>
      </c>
      <c r="H292" s="14">
        <v>0</v>
      </c>
      <c r="I292" s="14"/>
      <c r="J292" s="14"/>
      <c r="K292" s="14">
        <f t="shared" ref="K292:K320" si="15">SUM(G292:J292)</f>
        <v>0</v>
      </c>
      <c r="L292" s="117" t="s">
        <v>378</v>
      </c>
    </row>
    <row r="293" spans="1:12" s="10" customFormat="1" ht="55.5" customHeight="1" x14ac:dyDescent="0.3">
      <c r="A293" s="150"/>
      <c r="B293" s="172"/>
      <c r="C293" s="166"/>
      <c r="D293" s="120"/>
      <c r="E293" s="120"/>
      <c r="F293" s="13" t="s">
        <v>37</v>
      </c>
      <c r="G293" s="14"/>
      <c r="H293" s="14"/>
      <c r="I293" s="14">
        <v>2</v>
      </c>
      <c r="J293" s="14">
        <v>2</v>
      </c>
      <c r="K293" s="14">
        <f t="shared" si="15"/>
        <v>4</v>
      </c>
      <c r="L293" s="118"/>
    </row>
    <row r="294" spans="1:12" s="10" customFormat="1" ht="87" customHeight="1" x14ac:dyDescent="0.3">
      <c r="A294" s="163" t="s">
        <v>379</v>
      </c>
      <c r="B294" s="165" t="s">
        <v>380</v>
      </c>
      <c r="C294" s="165" t="s">
        <v>381</v>
      </c>
      <c r="D294" s="119" t="s">
        <v>79</v>
      </c>
      <c r="E294" s="119" t="s">
        <v>294</v>
      </c>
      <c r="F294" s="13" t="s">
        <v>36</v>
      </c>
      <c r="G294" s="14">
        <v>0</v>
      </c>
      <c r="H294" s="14">
        <v>0</v>
      </c>
      <c r="I294" s="14"/>
      <c r="J294" s="14"/>
      <c r="K294" s="14">
        <f t="shared" si="15"/>
        <v>0</v>
      </c>
      <c r="L294" s="117" t="s">
        <v>382</v>
      </c>
    </row>
    <row r="295" spans="1:12" s="10" customFormat="1" ht="86.25" customHeight="1" x14ac:dyDescent="0.3">
      <c r="A295" s="164"/>
      <c r="B295" s="166"/>
      <c r="C295" s="166"/>
      <c r="D295" s="120"/>
      <c r="E295" s="120"/>
      <c r="F295" s="13" t="s">
        <v>37</v>
      </c>
      <c r="G295" s="14"/>
      <c r="H295" s="14"/>
      <c r="I295" s="14">
        <v>0.5</v>
      </c>
      <c r="J295" s="14">
        <v>0.5</v>
      </c>
      <c r="K295" s="14">
        <f t="shared" si="15"/>
        <v>1</v>
      </c>
      <c r="L295" s="118"/>
    </row>
    <row r="296" spans="1:12" s="10" customFormat="1" ht="74.25" customHeight="1" x14ac:dyDescent="0.3">
      <c r="A296" s="163" t="s">
        <v>383</v>
      </c>
      <c r="B296" s="165" t="s">
        <v>384</v>
      </c>
      <c r="C296" s="117" t="s">
        <v>385</v>
      </c>
      <c r="D296" s="117" t="s">
        <v>79</v>
      </c>
      <c r="E296" s="119" t="s">
        <v>294</v>
      </c>
      <c r="F296" s="13" t="s">
        <v>36</v>
      </c>
      <c r="G296" s="14">
        <v>0</v>
      </c>
      <c r="H296" s="14">
        <v>0</v>
      </c>
      <c r="I296" s="14"/>
      <c r="J296" s="14"/>
      <c r="K296" s="14">
        <f t="shared" si="15"/>
        <v>0</v>
      </c>
      <c r="L296" s="117" t="s">
        <v>386</v>
      </c>
    </row>
    <row r="297" spans="1:12" s="10" customFormat="1" ht="66.75" customHeight="1" x14ac:dyDescent="0.3">
      <c r="A297" s="164"/>
      <c r="B297" s="166"/>
      <c r="C297" s="118"/>
      <c r="D297" s="118"/>
      <c r="E297" s="120"/>
      <c r="F297" s="13" t="s">
        <v>37</v>
      </c>
      <c r="G297" s="14"/>
      <c r="H297" s="14"/>
      <c r="I297" s="14">
        <v>0.5</v>
      </c>
      <c r="J297" s="14">
        <v>0.5</v>
      </c>
      <c r="K297" s="14">
        <f t="shared" si="15"/>
        <v>1</v>
      </c>
      <c r="L297" s="118"/>
    </row>
    <row r="298" spans="1:12" s="10" customFormat="1" ht="63" customHeight="1" x14ac:dyDescent="0.3">
      <c r="A298" s="163" t="s">
        <v>387</v>
      </c>
      <c r="B298" s="165" t="s">
        <v>388</v>
      </c>
      <c r="C298" s="117" t="s">
        <v>389</v>
      </c>
      <c r="D298" s="117" t="s">
        <v>79</v>
      </c>
      <c r="E298" s="119" t="s">
        <v>294</v>
      </c>
      <c r="F298" s="13" t="s">
        <v>36</v>
      </c>
      <c r="G298" s="14">
        <v>0</v>
      </c>
      <c r="H298" s="14">
        <v>0</v>
      </c>
      <c r="I298" s="14"/>
      <c r="J298" s="14"/>
      <c r="K298" s="14">
        <f t="shared" si="15"/>
        <v>0</v>
      </c>
      <c r="L298" s="117" t="s">
        <v>390</v>
      </c>
    </row>
    <row r="299" spans="1:12" s="10" customFormat="1" ht="57.75" customHeight="1" x14ac:dyDescent="0.3">
      <c r="A299" s="164"/>
      <c r="B299" s="166"/>
      <c r="C299" s="118"/>
      <c r="D299" s="118"/>
      <c r="E299" s="120"/>
      <c r="F299" s="13" t="s">
        <v>37</v>
      </c>
      <c r="G299" s="14"/>
      <c r="H299" s="14"/>
      <c r="I299" s="14">
        <v>2</v>
      </c>
      <c r="J299" s="14">
        <v>2</v>
      </c>
      <c r="K299" s="14">
        <f t="shared" si="15"/>
        <v>4</v>
      </c>
      <c r="L299" s="118"/>
    </row>
    <row r="300" spans="1:12" s="10" customFormat="1" ht="57" customHeight="1" x14ac:dyDescent="0.3">
      <c r="A300" s="163" t="s">
        <v>391</v>
      </c>
      <c r="B300" s="165" t="s">
        <v>392</v>
      </c>
      <c r="C300" s="117" t="s">
        <v>393</v>
      </c>
      <c r="D300" s="117" t="s">
        <v>79</v>
      </c>
      <c r="E300" s="119" t="s">
        <v>294</v>
      </c>
      <c r="F300" s="13" t="s">
        <v>36</v>
      </c>
      <c r="G300" s="14">
        <v>0</v>
      </c>
      <c r="H300" s="14">
        <v>0</v>
      </c>
      <c r="I300" s="14"/>
      <c r="J300" s="14"/>
      <c r="K300" s="14">
        <f t="shared" si="15"/>
        <v>0</v>
      </c>
      <c r="L300" s="168" t="s">
        <v>394</v>
      </c>
    </row>
    <row r="301" spans="1:12" s="10" customFormat="1" ht="52.5" customHeight="1" x14ac:dyDescent="0.3">
      <c r="A301" s="164"/>
      <c r="B301" s="166"/>
      <c r="C301" s="118"/>
      <c r="D301" s="118"/>
      <c r="E301" s="120"/>
      <c r="F301" s="13" t="s">
        <v>37</v>
      </c>
      <c r="G301" s="14"/>
      <c r="H301" s="14"/>
      <c r="I301" s="14">
        <v>2</v>
      </c>
      <c r="J301" s="14">
        <v>2</v>
      </c>
      <c r="K301" s="14">
        <f t="shared" si="15"/>
        <v>4</v>
      </c>
      <c r="L301" s="169"/>
    </row>
    <row r="302" spans="1:12" s="10" customFormat="1" ht="69" customHeight="1" x14ac:dyDescent="0.3">
      <c r="A302" s="159" t="s">
        <v>395</v>
      </c>
      <c r="B302" s="160" t="s">
        <v>396</v>
      </c>
      <c r="C302" s="147" t="s">
        <v>397</v>
      </c>
      <c r="D302" s="147" t="s">
        <v>79</v>
      </c>
      <c r="E302" s="167" t="s">
        <v>294</v>
      </c>
      <c r="F302" s="13" t="s">
        <v>36</v>
      </c>
      <c r="G302" s="30">
        <v>0</v>
      </c>
      <c r="H302" s="30">
        <v>0</v>
      </c>
      <c r="I302" s="30"/>
      <c r="J302" s="30"/>
      <c r="K302" s="14">
        <f t="shared" si="15"/>
        <v>0</v>
      </c>
      <c r="L302" s="168" t="s">
        <v>398</v>
      </c>
    </row>
    <row r="303" spans="1:12" s="10" customFormat="1" ht="58.5" customHeight="1" x14ac:dyDescent="0.3">
      <c r="A303" s="159"/>
      <c r="B303" s="160"/>
      <c r="C303" s="147"/>
      <c r="D303" s="147"/>
      <c r="E303" s="167"/>
      <c r="F303" s="13" t="s">
        <v>37</v>
      </c>
      <c r="G303" s="30"/>
      <c r="H303" s="30"/>
      <c r="I303" s="30">
        <v>0.5</v>
      </c>
      <c r="J303" s="30">
        <v>0.5</v>
      </c>
      <c r="K303" s="14">
        <f t="shared" si="15"/>
        <v>1</v>
      </c>
      <c r="L303" s="169"/>
    </row>
    <row r="304" spans="1:12" s="10" customFormat="1" ht="54.75" customHeight="1" x14ac:dyDescent="0.3">
      <c r="A304" s="163" t="s">
        <v>399</v>
      </c>
      <c r="B304" s="165" t="s">
        <v>400</v>
      </c>
      <c r="C304" s="165" t="s">
        <v>401</v>
      </c>
      <c r="D304" s="117" t="s">
        <v>79</v>
      </c>
      <c r="E304" s="151" t="s">
        <v>294</v>
      </c>
      <c r="F304" s="46" t="s">
        <v>36</v>
      </c>
      <c r="G304" s="30">
        <v>0</v>
      </c>
      <c r="H304" s="30">
        <v>0</v>
      </c>
      <c r="I304" s="30"/>
      <c r="J304" s="30"/>
      <c r="K304" s="14">
        <f t="shared" si="15"/>
        <v>0</v>
      </c>
      <c r="L304" s="117" t="s">
        <v>390</v>
      </c>
    </row>
    <row r="305" spans="1:40" s="10" customFormat="1" ht="52.5" customHeight="1" x14ac:dyDescent="0.3">
      <c r="A305" s="164"/>
      <c r="B305" s="166"/>
      <c r="C305" s="166"/>
      <c r="D305" s="118"/>
      <c r="E305" s="152"/>
      <c r="F305" s="46" t="s">
        <v>37</v>
      </c>
      <c r="G305" s="56"/>
      <c r="H305" s="56"/>
      <c r="I305" s="56">
        <v>2</v>
      </c>
      <c r="J305" s="56">
        <v>2</v>
      </c>
      <c r="K305" s="14"/>
      <c r="L305" s="118"/>
    </row>
    <row r="306" spans="1:40" s="10" customFormat="1" ht="56.25" customHeight="1" x14ac:dyDescent="0.3">
      <c r="A306" s="159" t="s">
        <v>402</v>
      </c>
      <c r="B306" s="160" t="s">
        <v>403</v>
      </c>
      <c r="C306" s="160" t="s">
        <v>404</v>
      </c>
      <c r="D306" s="161" t="s">
        <v>79</v>
      </c>
      <c r="E306" s="162" t="s">
        <v>294</v>
      </c>
      <c r="F306" s="13" t="s">
        <v>36</v>
      </c>
      <c r="G306" s="30">
        <v>0</v>
      </c>
      <c r="H306" s="30">
        <v>0</v>
      </c>
      <c r="I306" s="30"/>
      <c r="J306" s="30"/>
      <c r="K306" s="14">
        <f t="shared" si="15"/>
        <v>0</v>
      </c>
      <c r="L306" s="117" t="s">
        <v>405</v>
      </c>
    </row>
    <row r="307" spans="1:40" s="10" customFormat="1" ht="53.25" customHeight="1" x14ac:dyDescent="0.3">
      <c r="A307" s="159"/>
      <c r="B307" s="160"/>
      <c r="C307" s="160"/>
      <c r="D307" s="161"/>
      <c r="E307" s="162"/>
      <c r="F307" s="13" t="s">
        <v>37</v>
      </c>
      <c r="G307" s="30"/>
      <c r="H307" s="30"/>
      <c r="I307" s="30">
        <v>2</v>
      </c>
      <c r="J307" s="30">
        <v>2</v>
      </c>
      <c r="K307" s="14">
        <f t="shared" si="15"/>
        <v>4</v>
      </c>
      <c r="L307" s="118"/>
    </row>
    <row r="308" spans="1:40" s="10" customFormat="1" ht="70.5" customHeight="1" x14ac:dyDescent="0.3">
      <c r="A308" s="57" t="s">
        <v>406</v>
      </c>
      <c r="B308" s="146" t="s">
        <v>407</v>
      </c>
      <c r="C308" s="117" t="s">
        <v>586</v>
      </c>
      <c r="D308" s="117" t="s">
        <v>79</v>
      </c>
      <c r="E308" s="117" t="s">
        <v>294</v>
      </c>
      <c r="F308" s="46" t="s">
        <v>36</v>
      </c>
      <c r="G308" s="14">
        <v>0</v>
      </c>
      <c r="H308" s="14">
        <v>0</v>
      </c>
      <c r="I308" s="58">
        <v>0</v>
      </c>
      <c r="J308" s="59"/>
      <c r="K308" s="14">
        <f t="shared" si="15"/>
        <v>0</v>
      </c>
      <c r="L308" s="155" t="s">
        <v>408</v>
      </c>
    </row>
    <row r="309" spans="1:40" s="10" customFormat="1" ht="58.5" customHeight="1" x14ac:dyDescent="0.3">
      <c r="A309" s="57"/>
      <c r="B309" s="146"/>
      <c r="C309" s="118"/>
      <c r="D309" s="118"/>
      <c r="E309" s="118"/>
      <c r="F309" s="46" t="s">
        <v>37</v>
      </c>
      <c r="G309" s="14"/>
      <c r="H309" s="14"/>
      <c r="I309" s="58"/>
      <c r="J309" s="59">
        <v>79.3</v>
      </c>
      <c r="K309" s="14">
        <f t="shared" si="15"/>
        <v>79.3</v>
      </c>
      <c r="L309" s="156"/>
    </row>
    <row r="310" spans="1:40" s="10" customFormat="1" ht="51.75" customHeight="1" x14ac:dyDescent="0.3">
      <c r="A310" s="57"/>
      <c r="B310" s="146"/>
      <c r="C310" s="117" t="s">
        <v>587</v>
      </c>
      <c r="D310" s="151" t="s">
        <v>79</v>
      </c>
      <c r="E310" s="151" t="s">
        <v>294</v>
      </c>
      <c r="F310" s="13" t="s">
        <v>36</v>
      </c>
      <c r="G310" s="36">
        <v>0</v>
      </c>
      <c r="H310" s="36">
        <v>0</v>
      </c>
      <c r="I310" s="36"/>
      <c r="J310" s="36"/>
      <c r="K310" s="14">
        <f t="shared" si="15"/>
        <v>0</v>
      </c>
      <c r="L310" s="153" t="s">
        <v>409</v>
      </c>
    </row>
    <row r="311" spans="1:40" s="10" customFormat="1" ht="51.75" customHeight="1" x14ac:dyDescent="0.3">
      <c r="A311" s="57"/>
      <c r="B311" s="146"/>
      <c r="C311" s="146"/>
      <c r="D311" s="157"/>
      <c r="E311" s="157"/>
      <c r="F311" s="13" t="s">
        <v>37</v>
      </c>
      <c r="G311" s="36"/>
      <c r="H311" s="36"/>
      <c r="I311" s="36">
        <v>10</v>
      </c>
      <c r="J311" s="36">
        <v>10</v>
      </c>
      <c r="K311" s="14">
        <f t="shared" si="15"/>
        <v>20</v>
      </c>
      <c r="L311" s="158"/>
    </row>
    <row r="312" spans="1:40" s="10" customFormat="1" ht="26.25" customHeight="1" x14ac:dyDescent="0.3">
      <c r="A312" s="60"/>
      <c r="B312" s="118"/>
      <c r="C312" s="118"/>
      <c r="D312" s="152"/>
      <c r="E312" s="152"/>
      <c r="F312" s="61" t="s">
        <v>44</v>
      </c>
      <c r="G312" s="30">
        <v>0</v>
      </c>
      <c r="H312" s="30">
        <v>0</v>
      </c>
      <c r="I312" s="30">
        <v>10</v>
      </c>
      <c r="J312" s="30">
        <v>10</v>
      </c>
      <c r="K312" s="14">
        <f t="shared" si="15"/>
        <v>20</v>
      </c>
      <c r="L312" s="154"/>
    </row>
    <row r="313" spans="1:40" s="10" customFormat="1" ht="54" customHeight="1" x14ac:dyDescent="0.3">
      <c r="A313" s="149" t="s">
        <v>410</v>
      </c>
      <c r="B313" s="117" t="s">
        <v>411</v>
      </c>
      <c r="C313" s="117" t="s">
        <v>412</v>
      </c>
      <c r="D313" s="119" t="s">
        <v>413</v>
      </c>
      <c r="E313" s="151" t="s">
        <v>294</v>
      </c>
      <c r="F313" s="13" t="s">
        <v>37</v>
      </c>
      <c r="G313" s="30"/>
      <c r="H313" s="30"/>
      <c r="I313" s="30">
        <v>400</v>
      </c>
      <c r="J313" s="30">
        <v>0</v>
      </c>
      <c r="K313" s="14">
        <f t="shared" si="15"/>
        <v>400</v>
      </c>
      <c r="L313" s="153" t="s">
        <v>414</v>
      </c>
    </row>
    <row r="314" spans="1:40" s="10" customFormat="1" ht="39.75" customHeight="1" x14ac:dyDescent="0.3">
      <c r="A314" s="150"/>
      <c r="B314" s="118"/>
      <c r="C314" s="118"/>
      <c r="D314" s="120"/>
      <c r="E314" s="152"/>
      <c r="F314" s="61" t="s">
        <v>233</v>
      </c>
      <c r="G314" s="30"/>
      <c r="H314" s="30"/>
      <c r="I314" s="30">
        <v>212.5</v>
      </c>
      <c r="J314" s="30">
        <v>0</v>
      </c>
      <c r="K314" s="14">
        <f t="shared" si="15"/>
        <v>212.5</v>
      </c>
      <c r="L314" s="154"/>
    </row>
    <row r="315" spans="1:40" s="10" customFormat="1" ht="123" customHeight="1" x14ac:dyDescent="0.3">
      <c r="A315" s="62" t="s">
        <v>415</v>
      </c>
      <c r="B315" s="117" t="s">
        <v>416</v>
      </c>
      <c r="C315" s="13" t="s">
        <v>417</v>
      </c>
      <c r="D315" s="13" t="s">
        <v>79</v>
      </c>
      <c r="E315" s="13" t="s">
        <v>546</v>
      </c>
      <c r="F315" s="13"/>
      <c r="G315" s="14"/>
      <c r="H315" s="14"/>
      <c r="I315" s="14"/>
      <c r="J315" s="14"/>
      <c r="K315" s="14"/>
      <c r="L315" s="117" t="s">
        <v>418</v>
      </c>
    </row>
    <row r="316" spans="1:40" s="10" customFormat="1" ht="108.75" customHeight="1" x14ac:dyDescent="0.3">
      <c r="A316" s="77" t="s">
        <v>419</v>
      </c>
      <c r="B316" s="146"/>
      <c r="C316" s="75" t="s">
        <v>420</v>
      </c>
      <c r="D316" s="75" t="s">
        <v>607</v>
      </c>
      <c r="E316" s="75" t="s">
        <v>421</v>
      </c>
      <c r="F316" s="75" t="s">
        <v>37</v>
      </c>
      <c r="G316" s="78">
        <v>0</v>
      </c>
      <c r="H316" s="78">
        <v>0</v>
      </c>
      <c r="I316" s="78">
        <v>200</v>
      </c>
      <c r="J316" s="78">
        <v>200</v>
      </c>
      <c r="K316" s="78">
        <f t="shared" si="15"/>
        <v>400</v>
      </c>
      <c r="L316" s="146"/>
    </row>
    <row r="317" spans="1:40" s="93" customFormat="1" ht="63" customHeight="1" x14ac:dyDescent="0.3">
      <c r="A317" s="148" t="s">
        <v>610</v>
      </c>
      <c r="B317" s="147" t="s">
        <v>636</v>
      </c>
      <c r="C317" s="147" t="s">
        <v>633</v>
      </c>
      <c r="D317" s="148" t="s">
        <v>634</v>
      </c>
      <c r="E317" s="147" t="s">
        <v>294</v>
      </c>
      <c r="F317" s="108" t="s">
        <v>41</v>
      </c>
      <c r="G317" s="14">
        <v>0</v>
      </c>
      <c r="H317" s="14">
        <v>0</v>
      </c>
      <c r="I317" s="14">
        <v>0</v>
      </c>
      <c r="J317" s="14">
        <v>50</v>
      </c>
      <c r="K317" s="14">
        <v>50</v>
      </c>
      <c r="L317" s="147" t="s">
        <v>635</v>
      </c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  <c r="AA317" s="79"/>
      <c r="AB317" s="79"/>
      <c r="AC317" s="79"/>
      <c r="AD317" s="79"/>
      <c r="AE317" s="79"/>
      <c r="AF317" s="79"/>
      <c r="AG317" s="79"/>
      <c r="AH317" s="79"/>
      <c r="AI317" s="79"/>
      <c r="AJ317" s="79"/>
      <c r="AK317" s="79"/>
      <c r="AL317" s="79"/>
      <c r="AM317" s="79"/>
      <c r="AN317" s="79"/>
    </row>
    <row r="318" spans="1:40" s="79" customFormat="1" ht="55.95" customHeight="1" x14ac:dyDescent="0.3">
      <c r="A318" s="148"/>
      <c r="B318" s="147"/>
      <c r="C318" s="147"/>
      <c r="D318" s="148"/>
      <c r="E318" s="147"/>
      <c r="F318" s="110" t="s">
        <v>37</v>
      </c>
      <c r="G318" s="111">
        <v>0</v>
      </c>
      <c r="H318" s="111">
        <v>0</v>
      </c>
      <c r="I318" s="111">
        <v>0</v>
      </c>
      <c r="J318" s="111">
        <v>50</v>
      </c>
      <c r="K318" s="111">
        <v>50</v>
      </c>
      <c r="L318" s="147"/>
    </row>
    <row r="319" spans="1:40" s="95" customFormat="1" ht="122.4" customHeight="1" x14ac:dyDescent="0.3">
      <c r="A319" s="112" t="s">
        <v>619</v>
      </c>
      <c r="B319" s="107" t="s">
        <v>618</v>
      </c>
      <c r="C319" s="107" t="s">
        <v>617</v>
      </c>
      <c r="D319" s="107" t="s">
        <v>16</v>
      </c>
      <c r="E319" s="107" t="s">
        <v>294</v>
      </c>
      <c r="F319" s="107" t="s">
        <v>233</v>
      </c>
      <c r="G319" s="111">
        <v>0</v>
      </c>
      <c r="H319" s="111">
        <v>0</v>
      </c>
      <c r="I319" s="111">
        <v>0</v>
      </c>
      <c r="J319" s="111">
        <v>83.8</v>
      </c>
      <c r="K319" s="111">
        <f>SUM(G319:J319)</f>
        <v>83.8</v>
      </c>
      <c r="L319" s="107" t="s">
        <v>649</v>
      </c>
    </row>
    <row r="320" spans="1:40" s="95" customFormat="1" ht="93.6" customHeight="1" x14ac:dyDescent="0.3">
      <c r="A320" s="112" t="s">
        <v>637</v>
      </c>
      <c r="B320" s="108" t="s">
        <v>620</v>
      </c>
      <c r="C320" s="108" t="s">
        <v>640</v>
      </c>
      <c r="D320" s="108" t="s">
        <v>16</v>
      </c>
      <c r="E320" s="108" t="s">
        <v>499</v>
      </c>
      <c r="F320" s="108" t="s">
        <v>37</v>
      </c>
      <c r="G320" s="14">
        <v>0</v>
      </c>
      <c r="H320" s="14">
        <v>0</v>
      </c>
      <c r="I320" s="14">
        <v>0</v>
      </c>
      <c r="J320" s="14">
        <v>100</v>
      </c>
      <c r="K320" s="14">
        <f t="shared" si="15"/>
        <v>100</v>
      </c>
      <c r="L320" s="108" t="s">
        <v>620</v>
      </c>
    </row>
    <row r="321" spans="1:13" s="10" customFormat="1" ht="18.75" customHeight="1" x14ac:dyDescent="0.3">
      <c r="A321" s="135"/>
      <c r="B321" s="136"/>
      <c r="C321" s="136"/>
      <c r="D321" s="136"/>
      <c r="E321" s="137"/>
      <c r="F321" s="20" t="s">
        <v>659</v>
      </c>
      <c r="G321" s="21">
        <f>SUM(G280:G320)</f>
        <v>607.20000000000005</v>
      </c>
      <c r="H321" s="82">
        <f t="shared" ref="H321:J321" si="16">SUM(H280:H320)</f>
        <v>747.3</v>
      </c>
      <c r="I321" s="82">
        <f t="shared" si="16"/>
        <v>1716.1</v>
      </c>
      <c r="J321" s="82">
        <f t="shared" si="16"/>
        <v>7804.6</v>
      </c>
      <c r="K321" s="21">
        <f>SUM(G321:J321)</f>
        <v>10875.2</v>
      </c>
      <c r="L321" s="123"/>
      <c r="M321" s="83">
        <f>SUM(G280:J320)</f>
        <v>10875.199999999999</v>
      </c>
    </row>
    <row r="322" spans="1:13" s="10" customFormat="1" ht="18.75" customHeight="1" x14ac:dyDescent="0.3">
      <c r="A322" s="138"/>
      <c r="B322" s="139"/>
      <c r="C322" s="139"/>
      <c r="D322" s="139"/>
      <c r="E322" s="140"/>
      <c r="F322" s="20" t="s">
        <v>660</v>
      </c>
      <c r="G322" s="124"/>
      <c r="H322" s="125"/>
      <c r="I322" s="125"/>
      <c r="J322" s="125"/>
      <c r="K322" s="126"/>
      <c r="L322" s="123"/>
    </row>
    <row r="323" spans="1:13" s="10" customFormat="1" ht="60" customHeight="1" x14ac:dyDescent="0.3">
      <c r="A323" s="138"/>
      <c r="B323" s="139"/>
      <c r="C323" s="139"/>
      <c r="D323" s="139"/>
      <c r="E323" s="140"/>
      <c r="F323" s="81" t="s">
        <v>667</v>
      </c>
      <c r="G323" s="82">
        <v>0</v>
      </c>
      <c r="H323" s="82">
        <v>0</v>
      </c>
      <c r="I323" s="82">
        <v>0</v>
      </c>
      <c r="J323" s="82">
        <f>J317</f>
        <v>50</v>
      </c>
      <c r="K323" s="82">
        <f>SUM(G323:J323)</f>
        <v>50</v>
      </c>
      <c r="L323" s="123"/>
    </row>
    <row r="324" spans="1:13" s="10" customFormat="1" ht="50.4" x14ac:dyDescent="0.3">
      <c r="A324" s="138"/>
      <c r="B324" s="139"/>
      <c r="C324" s="139"/>
      <c r="D324" s="139"/>
      <c r="E324" s="140"/>
      <c r="F324" s="20" t="s">
        <v>663</v>
      </c>
      <c r="G324" s="21">
        <f>G285</f>
        <v>599.20000000000005</v>
      </c>
      <c r="H324" s="21">
        <f>H285</f>
        <v>0</v>
      </c>
      <c r="I324" s="21">
        <f>I285</f>
        <v>0</v>
      </c>
      <c r="J324" s="21">
        <f>J285</f>
        <v>0</v>
      </c>
      <c r="K324" s="21">
        <f>SUM(G324:J324)</f>
        <v>599.20000000000005</v>
      </c>
      <c r="L324" s="123"/>
    </row>
    <row r="325" spans="1:13" s="10" customFormat="1" ht="67.2" x14ac:dyDescent="0.3">
      <c r="A325" s="138"/>
      <c r="B325" s="139"/>
      <c r="C325" s="139"/>
      <c r="D325" s="139"/>
      <c r="E325" s="140"/>
      <c r="F325" s="20" t="s">
        <v>664</v>
      </c>
      <c r="G325" s="21">
        <f>G286+G289+G290+G292+G294+G296+G298+G300+G302+G304+G310+G308+G306</f>
        <v>0</v>
      </c>
      <c r="H325" s="21">
        <f>H286+H289+H290+H292+H294+H296+H298+H300+H302+H304+H310+H308+H306</f>
        <v>738.3</v>
      </c>
      <c r="I325" s="21">
        <f>I286+I289+I290+I292+I294+I296+I298+I300+I302+I304+I310+I308+I306</f>
        <v>0</v>
      </c>
      <c r="J325" s="21">
        <f>J286+J289+J290+J292+J294+J296+J298+J300+J302+J304+J310+J308+J306</f>
        <v>0</v>
      </c>
      <c r="K325" s="21">
        <f>SUM(G325:J325)</f>
        <v>738.3</v>
      </c>
      <c r="L325" s="123"/>
    </row>
    <row r="326" spans="1:13" s="10" customFormat="1" ht="67.2" x14ac:dyDescent="0.3">
      <c r="A326" s="138"/>
      <c r="B326" s="139"/>
      <c r="C326" s="139"/>
      <c r="D326" s="139"/>
      <c r="E326" s="140"/>
      <c r="F326" s="20" t="s">
        <v>665</v>
      </c>
      <c r="G326" s="21">
        <f>G287+G293+G295+G297+G299+G301+G303+G305+G307+G309+G311+G316+G313</f>
        <v>0</v>
      </c>
      <c r="H326" s="21">
        <f t="shared" ref="H326" si="17">H287+H293+H295+H297+H299+H301+H303+H305+H307+H309+H311+H316+H313</f>
        <v>0</v>
      </c>
      <c r="I326" s="21">
        <f>I287+I293+I295+I297+I299+I301+I303+I305+I307+I309+I311+I316+I313</f>
        <v>1483.6</v>
      </c>
      <c r="J326" s="21">
        <f>J287+J293+J295+J297+J299+J301+J303+J305+J307+J309+J311+J316+J313+J318+J320</f>
        <v>7650.8</v>
      </c>
      <c r="K326" s="21">
        <f>SUM(G326:J326)</f>
        <v>9134.4</v>
      </c>
      <c r="L326" s="123"/>
    </row>
    <row r="327" spans="1:13" s="10" customFormat="1" ht="40.200000000000003" customHeight="1" x14ac:dyDescent="0.3">
      <c r="A327" s="141"/>
      <c r="B327" s="142"/>
      <c r="C327" s="142"/>
      <c r="D327" s="142"/>
      <c r="E327" s="143"/>
      <c r="F327" s="20" t="s">
        <v>670</v>
      </c>
      <c r="G327" s="21">
        <f>G288+G312+G314</f>
        <v>8</v>
      </c>
      <c r="H327" s="21">
        <f>H288+H312+H314</f>
        <v>9</v>
      </c>
      <c r="I327" s="21">
        <f>I288+I312+I314</f>
        <v>232.5</v>
      </c>
      <c r="J327" s="21">
        <f>J288+J312+J314+J319</f>
        <v>103.8</v>
      </c>
      <c r="K327" s="21">
        <f>SUM(G327:J327)</f>
        <v>353.3</v>
      </c>
      <c r="L327" s="123"/>
    </row>
    <row r="328" spans="1:13" s="10" customFormat="1" ht="24.75" customHeight="1" x14ac:dyDescent="0.3">
      <c r="A328" s="127" t="s">
        <v>422</v>
      </c>
      <c r="B328" s="127"/>
      <c r="C328" s="127"/>
      <c r="D328" s="127"/>
      <c r="E328" s="127"/>
      <c r="F328" s="127"/>
      <c r="G328" s="127"/>
      <c r="H328" s="127"/>
      <c r="I328" s="127"/>
      <c r="J328" s="127"/>
      <c r="K328" s="127"/>
      <c r="L328" s="127"/>
    </row>
    <row r="329" spans="1:13" s="10" customFormat="1" x14ac:dyDescent="0.3">
      <c r="A329" s="128" t="s">
        <v>6</v>
      </c>
      <c r="B329" s="128" t="s">
        <v>7</v>
      </c>
      <c r="C329" s="128" t="s">
        <v>8</v>
      </c>
      <c r="D329" s="128" t="s">
        <v>9</v>
      </c>
      <c r="E329" s="128" t="s">
        <v>10</v>
      </c>
      <c r="F329" s="128" t="s">
        <v>340</v>
      </c>
      <c r="G329" s="128" t="s">
        <v>11</v>
      </c>
      <c r="H329" s="128"/>
      <c r="I329" s="128"/>
      <c r="J329" s="128"/>
      <c r="K329" s="128"/>
      <c r="L329" s="129" t="s">
        <v>12</v>
      </c>
    </row>
    <row r="330" spans="1:13" s="10" customFormat="1" x14ac:dyDescent="0.3">
      <c r="A330" s="128"/>
      <c r="B330" s="128"/>
      <c r="C330" s="128"/>
      <c r="D330" s="128"/>
      <c r="E330" s="128"/>
      <c r="F330" s="128"/>
      <c r="G330" s="113" t="s">
        <v>13</v>
      </c>
      <c r="H330" s="113" t="s">
        <v>14</v>
      </c>
      <c r="I330" s="113" t="s">
        <v>15</v>
      </c>
      <c r="J330" s="113" t="s">
        <v>16</v>
      </c>
      <c r="K330" s="113" t="s">
        <v>17</v>
      </c>
      <c r="L330" s="130"/>
    </row>
    <row r="331" spans="1:13" s="12" customFormat="1" x14ac:dyDescent="0.3">
      <c r="A331" s="128"/>
      <c r="B331" s="128"/>
      <c r="C331" s="128"/>
      <c r="D331" s="128"/>
      <c r="E331" s="128"/>
      <c r="F331" s="128"/>
      <c r="G331" s="114" t="s">
        <v>673</v>
      </c>
      <c r="H331" s="114" t="s">
        <v>673</v>
      </c>
      <c r="I331" s="114" t="s">
        <v>673</v>
      </c>
      <c r="J331" s="114" t="s">
        <v>673</v>
      </c>
      <c r="K331" s="114" t="s">
        <v>673</v>
      </c>
      <c r="L331" s="131"/>
    </row>
    <row r="332" spans="1:13" s="12" customFormat="1" ht="23.25" customHeight="1" x14ac:dyDescent="0.3">
      <c r="A332" s="11">
        <v>1</v>
      </c>
      <c r="B332" s="11">
        <v>2</v>
      </c>
      <c r="C332" s="11">
        <v>3</v>
      </c>
      <c r="D332" s="11">
        <v>4</v>
      </c>
      <c r="E332" s="11">
        <v>5</v>
      </c>
      <c r="F332" s="11">
        <v>6</v>
      </c>
      <c r="G332" s="11">
        <v>7</v>
      </c>
      <c r="H332" s="11">
        <v>8</v>
      </c>
      <c r="I332" s="11">
        <v>9</v>
      </c>
      <c r="J332" s="11">
        <v>10</v>
      </c>
      <c r="K332" s="11">
        <v>11</v>
      </c>
      <c r="L332" s="11">
        <v>12</v>
      </c>
    </row>
    <row r="333" spans="1:13" s="12" customFormat="1" ht="163.95" customHeight="1" x14ac:dyDescent="0.3">
      <c r="A333" s="11" t="s">
        <v>423</v>
      </c>
      <c r="B333" s="13" t="s">
        <v>424</v>
      </c>
      <c r="C333" s="13" t="s">
        <v>425</v>
      </c>
      <c r="D333" s="11" t="s">
        <v>79</v>
      </c>
      <c r="E333" s="13" t="s">
        <v>547</v>
      </c>
      <c r="F333" s="13" t="s">
        <v>22</v>
      </c>
      <c r="G333" s="11"/>
      <c r="H333" s="11"/>
      <c r="I333" s="11"/>
      <c r="J333" s="11"/>
      <c r="K333" s="11"/>
      <c r="L333" s="13" t="s">
        <v>426</v>
      </c>
    </row>
    <row r="334" spans="1:13" s="12" customFormat="1" ht="105" customHeight="1" x14ac:dyDescent="0.3">
      <c r="A334" s="11" t="s">
        <v>427</v>
      </c>
      <c r="B334" s="13" t="s">
        <v>428</v>
      </c>
      <c r="C334" s="13" t="s">
        <v>429</v>
      </c>
      <c r="D334" s="11" t="s">
        <v>79</v>
      </c>
      <c r="E334" s="13" t="s">
        <v>430</v>
      </c>
      <c r="F334" s="13" t="s">
        <v>22</v>
      </c>
      <c r="G334" s="11"/>
      <c r="H334" s="11"/>
      <c r="I334" s="11"/>
      <c r="J334" s="11"/>
      <c r="K334" s="11"/>
      <c r="L334" s="13" t="s">
        <v>431</v>
      </c>
    </row>
    <row r="335" spans="1:13" s="12" customFormat="1" ht="109.5" customHeight="1" x14ac:dyDescent="0.3">
      <c r="A335" s="63" t="s">
        <v>432</v>
      </c>
      <c r="B335" s="13" t="s">
        <v>433</v>
      </c>
      <c r="C335" s="13" t="s">
        <v>434</v>
      </c>
      <c r="D335" s="11" t="s">
        <v>79</v>
      </c>
      <c r="E335" s="13" t="s">
        <v>430</v>
      </c>
      <c r="F335" s="13" t="s">
        <v>22</v>
      </c>
      <c r="G335" s="11"/>
      <c r="H335" s="11"/>
      <c r="I335" s="11"/>
      <c r="J335" s="11"/>
      <c r="K335" s="11"/>
      <c r="L335" s="13" t="s">
        <v>596</v>
      </c>
    </row>
    <row r="336" spans="1:13" s="10" customFormat="1" ht="75.75" customHeight="1" x14ac:dyDescent="0.3">
      <c r="A336" s="11" t="s">
        <v>435</v>
      </c>
      <c r="B336" s="13" t="s">
        <v>436</v>
      </c>
      <c r="C336" s="13" t="s">
        <v>437</v>
      </c>
      <c r="D336" s="11" t="s">
        <v>79</v>
      </c>
      <c r="E336" s="13" t="s">
        <v>430</v>
      </c>
      <c r="F336" s="53" t="s">
        <v>22</v>
      </c>
      <c r="G336" s="11"/>
      <c r="H336" s="11"/>
      <c r="I336" s="11"/>
      <c r="J336" s="11"/>
      <c r="K336" s="11"/>
      <c r="L336" s="13" t="s">
        <v>595</v>
      </c>
    </row>
    <row r="337" spans="1:12" s="12" customFormat="1" ht="112.5" customHeight="1" x14ac:dyDescent="0.3">
      <c r="A337" s="26" t="s">
        <v>438</v>
      </c>
      <c r="B337" s="19" t="s">
        <v>439</v>
      </c>
      <c r="C337" s="19" t="s">
        <v>440</v>
      </c>
      <c r="D337" s="19" t="s">
        <v>34</v>
      </c>
      <c r="E337" s="19" t="s">
        <v>548</v>
      </c>
      <c r="F337" s="31" t="s">
        <v>41</v>
      </c>
      <c r="G337" s="27">
        <v>5445.7</v>
      </c>
      <c r="H337" s="27">
        <v>6534.8</v>
      </c>
      <c r="I337" s="27">
        <v>9284</v>
      </c>
      <c r="J337" s="27">
        <v>0</v>
      </c>
      <c r="K337" s="27">
        <f>SUM(G337:J337)</f>
        <v>21264.5</v>
      </c>
      <c r="L337" s="19" t="s">
        <v>441</v>
      </c>
    </row>
    <row r="338" spans="1:12" s="12" customFormat="1" ht="102" customHeight="1" x14ac:dyDescent="0.3">
      <c r="A338" s="11" t="s">
        <v>442</v>
      </c>
      <c r="B338" s="13" t="s">
        <v>443</v>
      </c>
      <c r="C338" s="13" t="s">
        <v>444</v>
      </c>
      <c r="D338" s="11" t="s">
        <v>79</v>
      </c>
      <c r="E338" s="13" t="s">
        <v>304</v>
      </c>
      <c r="F338" s="13" t="s">
        <v>22</v>
      </c>
      <c r="G338" s="11"/>
      <c r="H338" s="11"/>
      <c r="I338" s="11"/>
      <c r="J338" s="11"/>
      <c r="K338" s="11"/>
      <c r="L338" s="13" t="s">
        <v>445</v>
      </c>
    </row>
    <row r="339" spans="1:12" s="12" customFormat="1" ht="67.2" customHeight="1" x14ac:dyDescent="0.3">
      <c r="A339" s="11" t="s">
        <v>446</v>
      </c>
      <c r="B339" s="13" t="s">
        <v>447</v>
      </c>
      <c r="C339" s="13" t="s">
        <v>448</v>
      </c>
      <c r="D339" s="11" t="s">
        <v>79</v>
      </c>
      <c r="E339" s="13" t="s">
        <v>304</v>
      </c>
      <c r="F339" s="13" t="s">
        <v>22</v>
      </c>
      <c r="G339" s="11"/>
      <c r="H339" s="11"/>
      <c r="I339" s="11"/>
      <c r="J339" s="11"/>
      <c r="K339" s="11"/>
      <c r="L339" s="13" t="s">
        <v>605</v>
      </c>
    </row>
    <row r="340" spans="1:12" s="10" customFormat="1" ht="169.95" customHeight="1" x14ac:dyDescent="0.3">
      <c r="A340" s="11" t="s">
        <v>449</v>
      </c>
      <c r="B340" s="13" t="s">
        <v>450</v>
      </c>
      <c r="C340" s="13" t="s">
        <v>451</v>
      </c>
      <c r="D340" s="11" t="s">
        <v>79</v>
      </c>
      <c r="E340" s="13" t="s">
        <v>452</v>
      </c>
      <c r="F340" s="13" t="s">
        <v>22</v>
      </c>
      <c r="G340" s="11"/>
      <c r="H340" s="11"/>
      <c r="I340" s="11"/>
      <c r="J340" s="11"/>
      <c r="K340" s="11"/>
      <c r="L340" s="13" t="s">
        <v>453</v>
      </c>
    </row>
    <row r="341" spans="1:12" s="12" customFormat="1" ht="94.2" customHeight="1" x14ac:dyDescent="0.3">
      <c r="A341" s="26" t="s">
        <v>454</v>
      </c>
      <c r="B341" s="19" t="s">
        <v>455</v>
      </c>
      <c r="C341" s="19" t="s">
        <v>564</v>
      </c>
      <c r="D341" s="19" t="s">
        <v>34</v>
      </c>
      <c r="E341" s="19" t="s">
        <v>499</v>
      </c>
      <c r="F341" s="31" t="s">
        <v>41</v>
      </c>
      <c r="G341" s="27">
        <v>172.6</v>
      </c>
      <c r="H341" s="27">
        <v>310</v>
      </c>
      <c r="I341" s="27">
        <v>345</v>
      </c>
      <c r="J341" s="27">
        <v>380</v>
      </c>
      <c r="K341" s="27">
        <f>SUM(G341:J341)</f>
        <v>1207.5999999999999</v>
      </c>
      <c r="L341" s="19" t="s">
        <v>565</v>
      </c>
    </row>
    <row r="342" spans="1:12" s="12" customFormat="1" ht="83.4" customHeight="1" x14ac:dyDescent="0.3">
      <c r="A342" s="48" t="s">
        <v>456</v>
      </c>
      <c r="B342" s="32" t="s">
        <v>455</v>
      </c>
      <c r="C342" s="32" t="s">
        <v>597</v>
      </c>
      <c r="D342" s="32" t="s">
        <v>16</v>
      </c>
      <c r="E342" s="32" t="s">
        <v>598</v>
      </c>
      <c r="F342" s="31" t="s">
        <v>22</v>
      </c>
      <c r="G342" s="27"/>
      <c r="H342" s="27"/>
      <c r="I342" s="27"/>
      <c r="J342" s="27"/>
      <c r="K342" s="27"/>
      <c r="L342" s="32" t="s">
        <v>599</v>
      </c>
    </row>
    <row r="343" spans="1:12" s="10" customFormat="1" ht="60" customHeight="1" x14ac:dyDescent="0.3">
      <c r="A343" s="119" t="s">
        <v>459</v>
      </c>
      <c r="B343" s="117" t="s">
        <v>455</v>
      </c>
      <c r="C343" s="117" t="s">
        <v>457</v>
      </c>
      <c r="D343" s="117" t="s">
        <v>79</v>
      </c>
      <c r="E343" s="117" t="s">
        <v>499</v>
      </c>
      <c r="F343" s="13" t="s">
        <v>51</v>
      </c>
      <c r="G343" s="64"/>
      <c r="H343" s="64"/>
      <c r="I343" s="14"/>
      <c r="J343" s="14"/>
      <c r="K343" s="14"/>
      <c r="L343" s="117" t="s">
        <v>458</v>
      </c>
    </row>
    <row r="344" spans="1:12" s="10" customFormat="1" ht="83.4" customHeight="1" x14ac:dyDescent="0.3">
      <c r="A344" s="120"/>
      <c r="B344" s="118"/>
      <c r="C344" s="118"/>
      <c r="D344" s="118"/>
      <c r="E344" s="118"/>
      <c r="F344" s="13" t="s">
        <v>50</v>
      </c>
      <c r="G344" s="64"/>
      <c r="H344" s="64"/>
      <c r="I344" s="14">
        <v>340.5</v>
      </c>
      <c r="J344" s="14">
        <v>0</v>
      </c>
      <c r="K344" s="14">
        <f>SUM(G344:J344)</f>
        <v>340.5</v>
      </c>
      <c r="L344" s="118"/>
    </row>
    <row r="345" spans="1:12" s="12" customFormat="1" ht="81" customHeight="1" x14ac:dyDescent="0.3">
      <c r="A345" s="26" t="s">
        <v>463</v>
      </c>
      <c r="B345" s="19" t="s">
        <v>460</v>
      </c>
      <c r="C345" s="19" t="s">
        <v>461</v>
      </c>
      <c r="D345" s="19" t="s">
        <v>79</v>
      </c>
      <c r="E345" s="19" t="s">
        <v>499</v>
      </c>
      <c r="F345" s="31" t="s">
        <v>22</v>
      </c>
      <c r="G345" s="27"/>
      <c r="H345" s="27"/>
      <c r="I345" s="27"/>
      <c r="J345" s="27"/>
      <c r="K345" s="27"/>
      <c r="L345" s="19" t="s">
        <v>462</v>
      </c>
    </row>
    <row r="346" spans="1:12" s="12" customFormat="1" ht="60" customHeight="1" x14ac:dyDescent="0.3">
      <c r="A346" s="11" t="s">
        <v>468</v>
      </c>
      <c r="B346" s="13" t="s">
        <v>464</v>
      </c>
      <c r="C346" s="13" t="s">
        <v>465</v>
      </c>
      <c r="D346" s="11" t="s">
        <v>79</v>
      </c>
      <c r="E346" s="13" t="s">
        <v>466</v>
      </c>
      <c r="F346" s="13" t="s">
        <v>22</v>
      </c>
      <c r="G346" s="11"/>
      <c r="H346" s="11"/>
      <c r="I346" s="11"/>
      <c r="J346" s="11"/>
      <c r="K346" s="11"/>
      <c r="L346" s="13" t="s">
        <v>467</v>
      </c>
    </row>
    <row r="347" spans="1:12" s="12" customFormat="1" ht="135.75" customHeight="1" x14ac:dyDescent="0.3">
      <c r="A347" s="11" t="s">
        <v>471</v>
      </c>
      <c r="B347" s="13" t="s">
        <v>469</v>
      </c>
      <c r="C347" s="13" t="s">
        <v>470</v>
      </c>
      <c r="D347" s="11" t="s">
        <v>79</v>
      </c>
      <c r="E347" s="13" t="s">
        <v>466</v>
      </c>
      <c r="F347" s="13" t="s">
        <v>22</v>
      </c>
      <c r="G347" s="11"/>
      <c r="H347" s="11"/>
      <c r="I347" s="11"/>
      <c r="J347" s="11"/>
      <c r="K347" s="11"/>
      <c r="L347" s="13" t="s">
        <v>589</v>
      </c>
    </row>
    <row r="348" spans="1:12" s="12" customFormat="1" ht="81" customHeight="1" x14ac:dyDescent="0.3">
      <c r="A348" s="11" t="s">
        <v>474</v>
      </c>
      <c r="B348" s="13" t="s">
        <v>472</v>
      </c>
      <c r="C348" s="13" t="s">
        <v>473</v>
      </c>
      <c r="D348" s="11" t="s">
        <v>79</v>
      </c>
      <c r="E348" s="13" t="s">
        <v>466</v>
      </c>
      <c r="F348" s="53" t="s">
        <v>22</v>
      </c>
      <c r="G348" s="11"/>
      <c r="H348" s="11"/>
      <c r="I348" s="11"/>
      <c r="J348" s="11"/>
      <c r="K348" s="11"/>
      <c r="L348" s="13" t="s">
        <v>588</v>
      </c>
    </row>
    <row r="349" spans="1:12" s="12" customFormat="1" ht="66.75" customHeight="1" x14ac:dyDescent="0.3">
      <c r="A349" s="11" t="s">
        <v>476</v>
      </c>
      <c r="B349" s="13" t="s">
        <v>472</v>
      </c>
      <c r="C349" s="13" t="s">
        <v>475</v>
      </c>
      <c r="D349" s="11" t="s">
        <v>79</v>
      </c>
      <c r="E349" s="13" t="s">
        <v>466</v>
      </c>
      <c r="F349" s="53" t="s">
        <v>22</v>
      </c>
      <c r="G349" s="11"/>
      <c r="H349" s="11"/>
      <c r="I349" s="11"/>
      <c r="J349" s="11"/>
      <c r="K349" s="11"/>
      <c r="L349" s="13" t="s">
        <v>590</v>
      </c>
    </row>
    <row r="350" spans="1:12" s="12" customFormat="1" ht="85.2" customHeight="1" x14ac:dyDescent="0.3">
      <c r="A350" s="11" t="s">
        <v>479</v>
      </c>
      <c r="B350" s="13" t="s">
        <v>477</v>
      </c>
      <c r="C350" s="13" t="s">
        <v>478</v>
      </c>
      <c r="D350" s="11" t="s">
        <v>79</v>
      </c>
      <c r="E350" s="13" t="s">
        <v>466</v>
      </c>
      <c r="F350" s="53" t="s">
        <v>22</v>
      </c>
      <c r="G350" s="11"/>
      <c r="H350" s="11"/>
      <c r="I350" s="11"/>
      <c r="J350" s="11"/>
      <c r="K350" s="11"/>
      <c r="L350" s="13" t="s">
        <v>591</v>
      </c>
    </row>
    <row r="351" spans="1:12" s="12" customFormat="1" ht="103.2" customHeight="1" x14ac:dyDescent="0.3">
      <c r="A351" s="11" t="s">
        <v>483</v>
      </c>
      <c r="B351" s="13" t="s">
        <v>480</v>
      </c>
      <c r="C351" s="13" t="s">
        <v>481</v>
      </c>
      <c r="D351" s="13" t="s">
        <v>79</v>
      </c>
      <c r="E351" s="13" t="s">
        <v>482</v>
      </c>
      <c r="F351" s="53" t="s">
        <v>22</v>
      </c>
      <c r="G351" s="64"/>
      <c r="H351" s="64"/>
      <c r="I351" s="14"/>
      <c r="J351" s="14"/>
      <c r="K351" s="14"/>
      <c r="L351" s="13" t="s">
        <v>592</v>
      </c>
    </row>
    <row r="352" spans="1:12" s="12" customFormat="1" ht="54.75" customHeight="1" x14ac:dyDescent="0.3">
      <c r="A352" s="119" t="s">
        <v>486</v>
      </c>
      <c r="B352" s="117" t="s">
        <v>480</v>
      </c>
      <c r="C352" s="117" t="s">
        <v>484</v>
      </c>
      <c r="D352" s="117" t="s">
        <v>79</v>
      </c>
      <c r="E352" s="117" t="s">
        <v>485</v>
      </c>
      <c r="F352" s="13" t="s">
        <v>51</v>
      </c>
      <c r="G352" s="64"/>
      <c r="H352" s="64"/>
      <c r="I352" s="64"/>
      <c r="J352" s="14"/>
      <c r="K352" s="64"/>
      <c r="L352" s="117" t="s">
        <v>593</v>
      </c>
    </row>
    <row r="353" spans="1:13" s="12" customFormat="1" ht="66.599999999999994" customHeight="1" x14ac:dyDescent="0.3">
      <c r="A353" s="120"/>
      <c r="B353" s="118"/>
      <c r="C353" s="118"/>
      <c r="D353" s="118"/>
      <c r="E353" s="118"/>
      <c r="F353" s="13" t="s">
        <v>50</v>
      </c>
      <c r="G353" s="64"/>
      <c r="H353" s="64"/>
      <c r="I353" s="64">
        <v>14.9</v>
      </c>
      <c r="J353" s="14">
        <v>18</v>
      </c>
      <c r="K353" s="64">
        <f>SUM(G353:J353)</f>
        <v>32.9</v>
      </c>
      <c r="L353" s="118"/>
    </row>
    <row r="354" spans="1:13" s="12" customFormat="1" ht="114.6" customHeight="1" x14ac:dyDescent="0.3">
      <c r="A354" s="11" t="s">
        <v>490</v>
      </c>
      <c r="B354" s="13" t="s">
        <v>487</v>
      </c>
      <c r="C354" s="13" t="s">
        <v>488</v>
      </c>
      <c r="D354" s="13" t="s">
        <v>79</v>
      </c>
      <c r="E354" s="13" t="s">
        <v>489</v>
      </c>
      <c r="F354" s="13" t="s">
        <v>22</v>
      </c>
      <c r="G354" s="64"/>
      <c r="H354" s="64"/>
      <c r="I354" s="64"/>
      <c r="J354" s="64"/>
      <c r="K354" s="64"/>
      <c r="L354" s="13" t="s">
        <v>594</v>
      </c>
    </row>
    <row r="355" spans="1:13" s="10" customFormat="1" ht="176.25" customHeight="1" x14ac:dyDescent="0.3">
      <c r="A355" s="65" t="s">
        <v>608</v>
      </c>
      <c r="B355" s="13" t="s">
        <v>491</v>
      </c>
      <c r="C355" s="13" t="s">
        <v>492</v>
      </c>
      <c r="D355" s="13" t="s">
        <v>79</v>
      </c>
      <c r="E355" s="13" t="s">
        <v>493</v>
      </c>
      <c r="F355" s="13" t="s">
        <v>22</v>
      </c>
      <c r="G355" s="64"/>
      <c r="H355" s="64"/>
      <c r="I355" s="64"/>
      <c r="J355" s="64"/>
      <c r="K355" s="64"/>
      <c r="L355" s="13" t="s">
        <v>494</v>
      </c>
    </row>
    <row r="356" spans="1:13" s="10" customFormat="1" ht="30.6" customHeight="1" x14ac:dyDescent="0.3">
      <c r="A356" s="135"/>
      <c r="B356" s="136"/>
      <c r="C356" s="136"/>
      <c r="D356" s="136"/>
      <c r="E356" s="137"/>
      <c r="F356" s="20" t="s">
        <v>659</v>
      </c>
      <c r="G356" s="21">
        <f>SUM(G333:G355)</f>
        <v>5618.3</v>
      </c>
      <c r="H356" s="21">
        <f>SUM(H333:H355)</f>
        <v>6844.8</v>
      </c>
      <c r="I356" s="21">
        <f>SUM(I333:I355)</f>
        <v>9984.4</v>
      </c>
      <c r="J356" s="21">
        <f>SUM(J333:J355)</f>
        <v>398</v>
      </c>
      <c r="K356" s="21">
        <f>SUM(K333:K355)</f>
        <v>22845.5</v>
      </c>
      <c r="L356" s="123"/>
      <c r="M356" s="10">
        <f>SUM(G333:J355)</f>
        <v>22845.5</v>
      </c>
    </row>
    <row r="357" spans="1:13" s="10" customFormat="1" ht="19.5" customHeight="1" x14ac:dyDescent="0.3">
      <c r="A357" s="138"/>
      <c r="B357" s="139"/>
      <c r="C357" s="139"/>
      <c r="D357" s="139"/>
      <c r="E357" s="140"/>
      <c r="F357" s="20" t="s">
        <v>660</v>
      </c>
      <c r="G357" s="124"/>
      <c r="H357" s="125"/>
      <c r="I357" s="125"/>
      <c r="J357" s="125"/>
      <c r="K357" s="126"/>
      <c r="L357" s="123"/>
    </row>
    <row r="358" spans="1:13" s="10" customFormat="1" ht="60" customHeight="1" x14ac:dyDescent="0.3">
      <c r="A358" s="138"/>
      <c r="B358" s="139"/>
      <c r="C358" s="139"/>
      <c r="D358" s="139"/>
      <c r="E358" s="140"/>
      <c r="F358" s="20" t="s">
        <v>667</v>
      </c>
      <c r="G358" s="21">
        <f>G337+G341</f>
        <v>5618.3</v>
      </c>
      <c r="H358" s="21">
        <f>H337+H341</f>
        <v>6844.8</v>
      </c>
      <c r="I358" s="21">
        <f>I337+I341</f>
        <v>9629</v>
      </c>
      <c r="J358" s="21">
        <f>J337+J341</f>
        <v>380</v>
      </c>
      <c r="K358" s="21">
        <f>SUM(G358:J358)</f>
        <v>22472.1</v>
      </c>
      <c r="L358" s="123"/>
    </row>
    <row r="359" spans="1:13" s="10" customFormat="1" ht="66.599999999999994" customHeight="1" x14ac:dyDescent="0.3">
      <c r="A359" s="138"/>
      <c r="B359" s="139"/>
      <c r="C359" s="139"/>
      <c r="D359" s="139"/>
      <c r="E359" s="140"/>
      <c r="F359" s="20" t="s">
        <v>664</v>
      </c>
      <c r="G359" s="21">
        <f t="shared" ref="G359:J360" si="18">G343+G352</f>
        <v>0</v>
      </c>
      <c r="H359" s="21">
        <f t="shared" si="18"/>
        <v>0</v>
      </c>
      <c r="I359" s="21">
        <f t="shared" si="18"/>
        <v>0</v>
      </c>
      <c r="J359" s="21">
        <f t="shared" si="18"/>
        <v>0</v>
      </c>
      <c r="K359" s="21">
        <f>SUM(G359:J359)</f>
        <v>0</v>
      </c>
      <c r="L359" s="123"/>
    </row>
    <row r="360" spans="1:13" s="10" customFormat="1" ht="73.95" customHeight="1" x14ac:dyDescent="0.3">
      <c r="A360" s="138"/>
      <c r="B360" s="139"/>
      <c r="C360" s="139"/>
      <c r="D360" s="139"/>
      <c r="E360" s="140"/>
      <c r="F360" s="20" t="s">
        <v>665</v>
      </c>
      <c r="G360" s="21">
        <f t="shared" si="18"/>
        <v>0</v>
      </c>
      <c r="H360" s="21">
        <f t="shared" si="18"/>
        <v>0</v>
      </c>
      <c r="I360" s="21">
        <f>I344+I353</f>
        <v>355.4</v>
      </c>
      <c r="J360" s="21">
        <f t="shared" si="18"/>
        <v>18</v>
      </c>
      <c r="K360" s="21">
        <f>SUM(G360:J360)</f>
        <v>373.4</v>
      </c>
      <c r="L360" s="123"/>
    </row>
    <row r="361" spans="1:13" s="10" customFormat="1" ht="43.95" customHeight="1" x14ac:dyDescent="0.3">
      <c r="A361" s="141"/>
      <c r="B361" s="142"/>
      <c r="C361" s="142"/>
      <c r="D361" s="142"/>
      <c r="E361" s="143"/>
      <c r="F361" s="20" t="s">
        <v>670</v>
      </c>
      <c r="G361" s="21">
        <v>0</v>
      </c>
      <c r="H361" s="21">
        <v>0</v>
      </c>
      <c r="I361" s="21">
        <v>0</v>
      </c>
      <c r="J361" s="21">
        <v>0</v>
      </c>
      <c r="K361" s="21">
        <f>SUM(G361:J361)</f>
        <v>0</v>
      </c>
      <c r="L361" s="123"/>
    </row>
    <row r="362" spans="1:13" s="10" customFormat="1" ht="26.25" customHeight="1" x14ac:dyDescent="0.3">
      <c r="A362" s="127" t="s">
        <v>641</v>
      </c>
      <c r="B362" s="127"/>
      <c r="C362" s="127"/>
      <c r="D362" s="127"/>
      <c r="E362" s="127"/>
      <c r="F362" s="127"/>
      <c r="G362" s="127"/>
      <c r="H362" s="127"/>
      <c r="I362" s="127"/>
      <c r="J362" s="127"/>
      <c r="K362" s="127"/>
      <c r="L362" s="127"/>
    </row>
    <row r="363" spans="1:13" s="10" customFormat="1" x14ac:dyDescent="0.3">
      <c r="A363" s="128" t="s">
        <v>6</v>
      </c>
      <c r="B363" s="128" t="s">
        <v>7</v>
      </c>
      <c r="C363" s="128" t="s">
        <v>8</v>
      </c>
      <c r="D363" s="128" t="s">
        <v>9</v>
      </c>
      <c r="E363" s="128" t="s">
        <v>10</v>
      </c>
      <c r="F363" s="128" t="s">
        <v>340</v>
      </c>
      <c r="G363" s="128" t="s">
        <v>11</v>
      </c>
      <c r="H363" s="128"/>
      <c r="I363" s="128"/>
      <c r="J363" s="128"/>
      <c r="K363" s="128"/>
      <c r="L363" s="129" t="s">
        <v>12</v>
      </c>
    </row>
    <row r="364" spans="1:13" s="10" customFormat="1" x14ac:dyDescent="0.3">
      <c r="A364" s="128"/>
      <c r="B364" s="128"/>
      <c r="C364" s="128"/>
      <c r="D364" s="128"/>
      <c r="E364" s="128"/>
      <c r="F364" s="128"/>
      <c r="G364" s="113" t="s">
        <v>13</v>
      </c>
      <c r="H364" s="113" t="s">
        <v>14</v>
      </c>
      <c r="I364" s="113" t="s">
        <v>15</v>
      </c>
      <c r="J364" s="113" t="s">
        <v>16</v>
      </c>
      <c r="K364" s="113" t="s">
        <v>17</v>
      </c>
      <c r="L364" s="130"/>
    </row>
    <row r="365" spans="1:13" s="10" customFormat="1" x14ac:dyDescent="0.3">
      <c r="A365" s="128"/>
      <c r="B365" s="128"/>
      <c r="C365" s="128"/>
      <c r="D365" s="128"/>
      <c r="E365" s="128"/>
      <c r="F365" s="128"/>
      <c r="G365" s="114" t="s">
        <v>673</v>
      </c>
      <c r="H365" s="114" t="s">
        <v>673</v>
      </c>
      <c r="I365" s="114" t="s">
        <v>673</v>
      </c>
      <c r="J365" s="114" t="s">
        <v>673</v>
      </c>
      <c r="K365" s="114" t="s">
        <v>673</v>
      </c>
      <c r="L365" s="131"/>
    </row>
    <row r="366" spans="1:13" s="12" customFormat="1" x14ac:dyDescent="0.3">
      <c r="A366" s="88">
        <v>1</v>
      </c>
      <c r="B366" s="88">
        <v>2</v>
      </c>
      <c r="C366" s="88">
        <v>3</v>
      </c>
      <c r="D366" s="88">
        <v>4</v>
      </c>
      <c r="E366" s="88">
        <v>5</v>
      </c>
      <c r="F366" s="88">
        <v>6</v>
      </c>
      <c r="G366" s="88">
        <v>7</v>
      </c>
      <c r="H366" s="88">
        <v>8</v>
      </c>
      <c r="I366" s="88">
        <v>9</v>
      </c>
      <c r="J366" s="88">
        <v>10</v>
      </c>
      <c r="K366" s="88">
        <v>11</v>
      </c>
      <c r="L366" s="88">
        <v>12</v>
      </c>
    </row>
    <row r="367" spans="1:13" s="12" customFormat="1" ht="78" customHeight="1" x14ac:dyDescent="0.3">
      <c r="A367" s="96" t="s">
        <v>642</v>
      </c>
      <c r="B367" s="97" t="s">
        <v>627</v>
      </c>
      <c r="C367" s="98" t="s">
        <v>621</v>
      </c>
      <c r="D367" s="87" t="s">
        <v>16</v>
      </c>
      <c r="E367" s="99" t="s">
        <v>652</v>
      </c>
      <c r="F367" s="100" t="s">
        <v>22</v>
      </c>
      <c r="G367" s="14">
        <v>0</v>
      </c>
      <c r="H367" s="14">
        <v>0</v>
      </c>
      <c r="I367" s="14">
        <v>0</v>
      </c>
      <c r="J367" s="14">
        <v>0</v>
      </c>
      <c r="K367" s="14">
        <f>SUM(G367:J367)</f>
        <v>0</v>
      </c>
      <c r="L367" s="100" t="s">
        <v>630</v>
      </c>
    </row>
    <row r="368" spans="1:13" s="12" customFormat="1" ht="86.4" customHeight="1" x14ac:dyDescent="0.3">
      <c r="A368" s="101" t="s">
        <v>643</v>
      </c>
      <c r="B368" s="102" t="s">
        <v>653</v>
      </c>
      <c r="C368" s="103" t="s">
        <v>622</v>
      </c>
      <c r="D368" s="89" t="s">
        <v>16</v>
      </c>
      <c r="E368" s="104" t="s">
        <v>624</v>
      </c>
      <c r="F368" s="104" t="s">
        <v>22</v>
      </c>
      <c r="G368" s="78">
        <v>0</v>
      </c>
      <c r="H368" s="78">
        <v>0</v>
      </c>
      <c r="I368" s="78">
        <v>0</v>
      </c>
      <c r="J368" s="78">
        <v>0</v>
      </c>
      <c r="K368" s="14">
        <f t="shared" ref="K368:K371" si="19">SUM(G368:J368)</f>
        <v>0</v>
      </c>
      <c r="L368" s="100" t="s">
        <v>655</v>
      </c>
    </row>
    <row r="369" spans="1:109" s="94" customFormat="1" ht="165" customHeight="1" x14ac:dyDescent="0.3">
      <c r="A369" s="96" t="s">
        <v>644</v>
      </c>
      <c r="B369" s="97" t="s">
        <v>654</v>
      </c>
      <c r="C369" s="105" t="s">
        <v>623</v>
      </c>
      <c r="D369" s="87" t="s">
        <v>16</v>
      </c>
      <c r="E369" s="100" t="s">
        <v>598</v>
      </c>
      <c r="F369" s="100" t="s">
        <v>22</v>
      </c>
      <c r="G369" s="14">
        <v>0</v>
      </c>
      <c r="H369" s="14">
        <v>0</v>
      </c>
      <c r="I369" s="14">
        <v>0</v>
      </c>
      <c r="J369" s="14">
        <v>0</v>
      </c>
      <c r="K369" s="14">
        <f t="shared" si="19"/>
        <v>0</v>
      </c>
      <c r="L369" s="100" t="s">
        <v>656</v>
      </c>
      <c r="M369" s="106"/>
      <c r="N369" s="106"/>
      <c r="O369" s="106"/>
      <c r="P369" s="106"/>
      <c r="Q369" s="106"/>
      <c r="R369" s="106"/>
      <c r="S369" s="106"/>
      <c r="T369" s="106"/>
      <c r="U369" s="106"/>
      <c r="V369" s="106"/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  <c r="AG369" s="106"/>
      <c r="AH369" s="106"/>
      <c r="AI369" s="106"/>
      <c r="AJ369" s="106"/>
      <c r="AK369" s="106"/>
      <c r="AL369" s="106"/>
      <c r="AM369" s="106"/>
      <c r="AN369" s="106"/>
      <c r="AO369" s="106"/>
      <c r="AP369" s="106"/>
      <c r="AQ369" s="106"/>
      <c r="AR369" s="106"/>
      <c r="AS369" s="106"/>
      <c r="AT369" s="106"/>
      <c r="AU369" s="106"/>
      <c r="AV369" s="106"/>
      <c r="AW369" s="106"/>
      <c r="AX369" s="106"/>
      <c r="AY369" s="106"/>
      <c r="AZ369" s="106"/>
      <c r="BA369" s="106"/>
      <c r="BB369" s="106"/>
      <c r="BC369" s="106"/>
      <c r="BD369" s="106"/>
      <c r="BE369" s="106"/>
      <c r="BF369" s="106"/>
      <c r="BG369" s="106"/>
      <c r="BH369" s="106"/>
      <c r="BI369" s="106"/>
      <c r="BJ369" s="106"/>
      <c r="BK369" s="106"/>
      <c r="BL369" s="106"/>
      <c r="BM369" s="106"/>
      <c r="BN369" s="106"/>
      <c r="BO369" s="106"/>
      <c r="BP369" s="106"/>
      <c r="BQ369" s="106"/>
      <c r="BR369" s="106"/>
      <c r="BS369" s="106"/>
      <c r="BT369" s="106"/>
      <c r="BU369" s="106"/>
      <c r="BV369" s="106"/>
      <c r="BW369" s="106"/>
      <c r="BX369" s="106"/>
      <c r="BY369" s="106"/>
      <c r="BZ369" s="106"/>
      <c r="CA369" s="106"/>
      <c r="CB369" s="106"/>
      <c r="CC369" s="106"/>
      <c r="CD369" s="106"/>
      <c r="CE369" s="106"/>
      <c r="CF369" s="106"/>
      <c r="CG369" s="106"/>
      <c r="CH369" s="106"/>
      <c r="CI369" s="106"/>
      <c r="CJ369" s="106"/>
      <c r="CK369" s="106"/>
      <c r="CL369" s="106"/>
      <c r="CM369" s="106"/>
      <c r="CN369" s="106"/>
      <c r="CO369" s="106"/>
      <c r="CP369" s="106"/>
      <c r="CQ369" s="106"/>
      <c r="CR369" s="106"/>
      <c r="CS369" s="106"/>
      <c r="CT369" s="106"/>
      <c r="CU369" s="106"/>
      <c r="CV369" s="106"/>
      <c r="CW369" s="106"/>
      <c r="CX369" s="106"/>
      <c r="CY369" s="106"/>
      <c r="CZ369" s="106"/>
      <c r="DA369" s="106"/>
      <c r="DB369" s="106"/>
      <c r="DC369" s="106"/>
      <c r="DD369" s="106"/>
      <c r="DE369" s="106"/>
    </row>
    <row r="370" spans="1:109" s="94" customFormat="1" ht="121.95" customHeight="1" x14ac:dyDescent="0.3">
      <c r="A370" s="96" t="s">
        <v>645</v>
      </c>
      <c r="B370" s="97" t="s">
        <v>628</v>
      </c>
      <c r="C370" s="105" t="s">
        <v>631</v>
      </c>
      <c r="D370" s="87" t="s">
        <v>16</v>
      </c>
      <c r="E370" s="100" t="s">
        <v>294</v>
      </c>
      <c r="F370" s="100" t="s">
        <v>22</v>
      </c>
      <c r="G370" s="14">
        <v>0</v>
      </c>
      <c r="H370" s="14">
        <v>0</v>
      </c>
      <c r="I370" s="14">
        <v>0</v>
      </c>
      <c r="J370" s="14">
        <v>0</v>
      </c>
      <c r="K370" s="14">
        <f t="shared" si="19"/>
        <v>0</v>
      </c>
      <c r="L370" s="87" t="s">
        <v>632</v>
      </c>
      <c r="M370" s="106"/>
      <c r="N370" s="106"/>
      <c r="O370" s="106"/>
      <c r="P370" s="106"/>
      <c r="Q370" s="106"/>
      <c r="R370" s="106"/>
      <c r="S370" s="106"/>
      <c r="T370" s="106"/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  <c r="AG370" s="106"/>
      <c r="AH370" s="106"/>
      <c r="AI370" s="106"/>
      <c r="AJ370" s="106"/>
      <c r="AK370" s="106"/>
      <c r="AL370" s="106"/>
      <c r="AM370" s="106"/>
      <c r="AN370" s="106"/>
      <c r="AO370" s="106"/>
      <c r="AP370" s="106"/>
      <c r="AQ370" s="106"/>
      <c r="AR370" s="106"/>
      <c r="AS370" s="106"/>
      <c r="AT370" s="106"/>
      <c r="AU370" s="106"/>
      <c r="AV370" s="106"/>
      <c r="AW370" s="106"/>
      <c r="AX370" s="106"/>
      <c r="AY370" s="106"/>
      <c r="AZ370" s="106"/>
      <c r="BA370" s="106"/>
      <c r="BB370" s="106"/>
      <c r="BC370" s="106"/>
      <c r="BD370" s="106"/>
      <c r="BE370" s="106"/>
      <c r="BF370" s="106"/>
      <c r="BG370" s="106"/>
      <c r="BH370" s="106"/>
      <c r="BI370" s="106"/>
      <c r="BJ370" s="106"/>
      <c r="BK370" s="106"/>
      <c r="BL370" s="106"/>
      <c r="BM370" s="106"/>
      <c r="BN370" s="106"/>
      <c r="BO370" s="106"/>
      <c r="BP370" s="106"/>
      <c r="BQ370" s="106"/>
      <c r="BR370" s="106"/>
      <c r="BS370" s="106"/>
      <c r="BT370" s="106"/>
      <c r="BU370" s="106"/>
      <c r="BV370" s="106"/>
      <c r="BW370" s="106"/>
      <c r="BX370" s="106"/>
      <c r="BY370" s="106"/>
      <c r="BZ370" s="106"/>
      <c r="CA370" s="106"/>
      <c r="CB370" s="106"/>
      <c r="CC370" s="106"/>
      <c r="CD370" s="106"/>
      <c r="CE370" s="106"/>
      <c r="CF370" s="106"/>
      <c r="CG370" s="106"/>
      <c r="CH370" s="106"/>
      <c r="CI370" s="106"/>
      <c r="CJ370" s="106"/>
      <c r="CK370" s="106"/>
      <c r="CL370" s="106"/>
      <c r="CM370" s="106"/>
      <c r="CN370" s="106"/>
      <c r="CO370" s="106"/>
      <c r="CP370" s="106"/>
      <c r="CQ370" s="106"/>
      <c r="CR370" s="106"/>
      <c r="CS370" s="106"/>
      <c r="CT370" s="106"/>
      <c r="CU370" s="106"/>
      <c r="CV370" s="106"/>
      <c r="CW370" s="106"/>
      <c r="CX370" s="106"/>
      <c r="CY370" s="106"/>
      <c r="CZ370" s="106"/>
      <c r="DA370" s="106"/>
      <c r="DB370" s="106"/>
      <c r="DC370" s="106"/>
      <c r="DD370" s="106"/>
      <c r="DE370" s="106"/>
    </row>
    <row r="371" spans="1:109" s="94" customFormat="1" ht="79.95" customHeight="1" x14ac:dyDescent="0.3">
      <c r="A371" s="96" t="s">
        <v>646</v>
      </c>
      <c r="B371" s="97" t="s">
        <v>629</v>
      </c>
      <c r="C371" s="98" t="s">
        <v>626</v>
      </c>
      <c r="D371" s="87" t="s">
        <v>16</v>
      </c>
      <c r="E371" s="100" t="s">
        <v>625</v>
      </c>
      <c r="F371" s="100" t="s">
        <v>648</v>
      </c>
      <c r="G371" s="14">
        <v>0</v>
      </c>
      <c r="H371" s="14">
        <v>0</v>
      </c>
      <c r="I371" s="14">
        <v>0</v>
      </c>
      <c r="J371" s="14">
        <v>0</v>
      </c>
      <c r="K371" s="14">
        <f t="shared" si="19"/>
        <v>0</v>
      </c>
      <c r="L371" s="100" t="s">
        <v>647</v>
      </c>
      <c r="M371" s="106"/>
      <c r="N371" s="106"/>
      <c r="O371" s="106"/>
      <c r="P371" s="106"/>
      <c r="Q371" s="106"/>
      <c r="R371" s="106"/>
      <c r="S371" s="106"/>
      <c r="T371" s="106"/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  <c r="AG371" s="106"/>
      <c r="AH371" s="106"/>
      <c r="AI371" s="106"/>
      <c r="AJ371" s="106"/>
      <c r="AK371" s="106"/>
      <c r="AL371" s="106"/>
      <c r="AM371" s="106"/>
      <c r="AN371" s="106"/>
      <c r="AO371" s="106"/>
      <c r="AP371" s="106"/>
      <c r="AQ371" s="106"/>
      <c r="AR371" s="106"/>
      <c r="AS371" s="106"/>
      <c r="AT371" s="106"/>
      <c r="AU371" s="106"/>
      <c r="AV371" s="106"/>
      <c r="AW371" s="106"/>
      <c r="AX371" s="106"/>
      <c r="AY371" s="106"/>
      <c r="AZ371" s="106"/>
      <c r="BA371" s="106"/>
      <c r="BB371" s="106"/>
      <c r="BC371" s="106"/>
      <c r="BD371" s="106"/>
      <c r="BE371" s="106"/>
      <c r="BF371" s="106"/>
      <c r="BG371" s="106"/>
      <c r="BH371" s="106"/>
      <c r="BI371" s="106"/>
      <c r="BJ371" s="106"/>
      <c r="BK371" s="106"/>
      <c r="BL371" s="106"/>
      <c r="BM371" s="106"/>
      <c r="BN371" s="106"/>
      <c r="BO371" s="106"/>
      <c r="BP371" s="106"/>
      <c r="BQ371" s="106"/>
      <c r="BR371" s="106"/>
      <c r="BS371" s="106"/>
      <c r="BT371" s="106"/>
      <c r="BU371" s="106"/>
      <c r="BV371" s="106"/>
      <c r="BW371" s="106"/>
      <c r="BX371" s="106"/>
      <c r="BY371" s="106"/>
      <c r="BZ371" s="106"/>
      <c r="CA371" s="106"/>
      <c r="CB371" s="106"/>
      <c r="CC371" s="106"/>
      <c r="CD371" s="106"/>
      <c r="CE371" s="106"/>
      <c r="CF371" s="106"/>
      <c r="CG371" s="106"/>
      <c r="CH371" s="106"/>
      <c r="CI371" s="106"/>
      <c r="CJ371" s="106"/>
      <c r="CK371" s="106"/>
      <c r="CL371" s="106"/>
      <c r="CM371" s="106"/>
      <c r="CN371" s="106"/>
      <c r="CO371" s="106"/>
      <c r="CP371" s="106"/>
      <c r="CQ371" s="106"/>
      <c r="CR371" s="106"/>
      <c r="CS371" s="106"/>
      <c r="CT371" s="106"/>
      <c r="CU371" s="106"/>
      <c r="CV371" s="106"/>
      <c r="CW371" s="106"/>
      <c r="CX371" s="106"/>
      <c r="CY371" s="106"/>
      <c r="CZ371" s="106"/>
      <c r="DA371" s="106"/>
      <c r="DB371" s="106"/>
      <c r="DC371" s="106"/>
      <c r="DD371" s="106"/>
      <c r="DE371" s="106"/>
    </row>
    <row r="372" spans="1:109" s="10" customFormat="1" ht="30.6" customHeight="1" x14ac:dyDescent="0.3">
      <c r="A372" s="135"/>
      <c r="B372" s="136"/>
      <c r="C372" s="136"/>
      <c r="D372" s="136"/>
      <c r="E372" s="137"/>
      <c r="F372" s="90" t="s">
        <v>659</v>
      </c>
      <c r="G372" s="82">
        <f>SUM(G367:G371)</f>
        <v>0</v>
      </c>
      <c r="H372" s="82">
        <f t="shared" ref="H372:K372" si="20">SUM(H367:H371)</f>
        <v>0</v>
      </c>
      <c r="I372" s="82">
        <f t="shared" si="20"/>
        <v>0</v>
      </c>
      <c r="J372" s="82">
        <f t="shared" si="20"/>
        <v>0</v>
      </c>
      <c r="K372" s="82">
        <f t="shared" si="20"/>
        <v>0</v>
      </c>
      <c r="L372" s="90"/>
      <c r="M372" s="83">
        <f>SUM(G367:J371)</f>
        <v>0</v>
      </c>
    </row>
    <row r="373" spans="1:109" s="10" customFormat="1" ht="19.5" customHeight="1" x14ac:dyDescent="0.3">
      <c r="A373" s="138"/>
      <c r="B373" s="139"/>
      <c r="C373" s="139"/>
      <c r="D373" s="139"/>
      <c r="E373" s="140"/>
      <c r="F373" s="90" t="s">
        <v>660</v>
      </c>
      <c r="G373" s="124"/>
      <c r="H373" s="125"/>
      <c r="I373" s="125"/>
      <c r="J373" s="125"/>
      <c r="K373" s="126"/>
      <c r="L373" s="90"/>
    </row>
    <row r="374" spans="1:109" s="10" customFormat="1" ht="66" customHeight="1" x14ac:dyDescent="0.3">
      <c r="A374" s="141"/>
      <c r="B374" s="142"/>
      <c r="C374" s="142"/>
      <c r="D374" s="142"/>
      <c r="E374" s="143"/>
      <c r="F374" s="90" t="s">
        <v>665</v>
      </c>
      <c r="G374" s="82">
        <v>0</v>
      </c>
      <c r="H374" s="82">
        <v>0</v>
      </c>
      <c r="I374" s="82">
        <v>0</v>
      </c>
      <c r="J374" s="82">
        <v>0</v>
      </c>
      <c r="K374" s="82">
        <f t="shared" ref="K374" si="21">SUM(G374:J374)</f>
        <v>0</v>
      </c>
      <c r="L374" s="90"/>
    </row>
    <row r="375" spans="1:109" s="10" customFormat="1" ht="6" customHeight="1" x14ac:dyDescent="0.3">
      <c r="A375" s="44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44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9"/>
      <c r="AH375" s="79"/>
      <c r="AI375" s="79"/>
      <c r="AJ375" s="79"/>
      <c r="AK375" s="79"/>
      <c r="AL375" s="79"/>
      <c r="AM375" s="79"/>
      <c r="AN375" s="79"/>
      <c r="AO375" s="79"/>
      <c r="AP375" s="79"/>
      <c r="AQ375" s="79"/>
      <c r="AR375" s="79"/>
      <c r="AS375" s="79"/>
      <c r="AT375" s="79"/>
      <c r="AU375" s="79"/>
      <c r="AV375" s="79"/>
      <c r="AW375" s="79"/>
      <c r="AX375" s="79"/>
      <c r="AY375" s="79"/>
      <c r="AZ375" s="79"/>
      <c r="BA375" s="79"/>
      <c r="BB375" s="79"/>
      <c r="BC375" s="79"/>
      <c r="BD375" s="79"/>
      <c r="BE375" s="79"/>
      <c r="BF375" s="79"/>
      <c r="BG375" s="79"/>
      <c r="BH375" s="79"/>
      <c r="BI375" s="79"/>
      <c r="BJ375" s="79"/>
      <c r="BK375" s="79"/>
      <c r="BL375" s="79"/>
      <c r="BM375" s="79"/>
      <c r="BN375" s="79"/>
      <c r="BO375" s="79"/>
      <c r="BP375" s="79"/>
      <c r="BQ375" s="79"/>
      <c r="BR375" s="79"/>
      <c r="BS375" s="79"/>
      <c r="BT375" s="79"/>
      <c r="BU375" s="79"/>
      <c r="BV375" s="79"/>
      <c r="BW375" s="79"/>
      <c r="BX375" s="79"/>
      <c r="BY375" s="79"/>
      <c r="BZ375" s="79"/>
      <c r="CA375" s="79"/>
      <c r="CB375" s="79"/>
      <c r="CC375" s="79"/>
      <c r="CD375" s="79"/>
      <c r="CE375" s="79"/>
      <c r="CF375" s="79"/>
      <c r="CG375" s="79"/>
      <c r="CH375" s="79"/>
      <c r="CI375" s="79"/>
      <c r="CJ375" s="79"/>
      <c r="CK375" s="79"/>
      <c r="CL375" s="79"/>
      <c r="CM375" s="79"/>
      <c r="CN375" s="79"/>
      <c r="CO375" s="79"/>
      <c r="CP375" s="79"/>
      <c r="CQ375" s="79"/>
      <c r="CR375" s="79"/>
      <c r="CS375" s="79"/>
      <c r="CT375" s="79"/>
      <c r="CU375" s="79"/>
      <c r="CV375" s="79"/>
      <c r="CW375" s="79"/>
      <c r="CX375" s="79"/>
      <c r="CY375" s="79"/>
      <c r="CZ375" s="79"/>
      <c r="DA375" s="79"/>
      <c r="DB375" s="79"/>
      <c r="DC375" s="79"/>
      <c r="DD375" s="79"/>
      <c r="DE375" s="79"/>
    </row>
    <row r="376" spans="1:109" s="10" customFormat="1" ht="36.6" customHeight="1" x14ac:dyDescent="0.3">
      <c r="A376" s="132"/>
      <c r="B376" s="132"/>
      <c r="C376" s="132"/>
      <c r="D376" s="132"/>
      <c r="E376" s="132"/>
      <c r="F376" s="67" t="s">
        <v>675</v>
      </c>
      <c r="G376" s="68">
        <f>SUM(G378:G383)</f>
        <v>462183.6</v>
      </c>
      <c r="H376" s="68">
        <f>SUM(H378:H383)</f>
        <v>497951.30000000005</v>
      </c>
      <c r="I376" s="68">
        <f>SUM(I378:I383)</f>
        <v>556548.5</v>
      </c>
      <c r="J376" s="68">
        <f>SUM(J378:J383)</f>
        <v>587826.80000000005</v>
      </c>
      <c r="K376" s="68">
        <f>SUM(K378:K383)</f>
        <v>2104510.1999999997</v>
      </c>
      <c r="L376" s="133"/>
      <c r="M376" s="84">
        <f>M39+M145+M172+M208+M244+M269+M321+M356+M372</f>
        <v>2104510.1999999997</v>
      </c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9"/>
      <c r="AH376" s="79"/>
      <c r="AI376" s="79"/>
      <c r="AJ376" s="79"/>
      <c r="AK376" s="79"/>
      <c r="AL376" s="79"/>
      <c r="AM376" s="79"/>
      <c r="AN376" s="79"/>
      <c r="AO376" s="79"/>
      <c r="AP376" s="79"/>
      <c r="AQ376" s="79"/>
      <c r="AR376" s="79"/>
      <c r="AS376" s="79"/>
      <c r="AT376" s="79"/>
      <c r="AU376" s="79"/>
      <c r="AV376" s="79"/>
      <c r="AW376" s="79"/>
      <c r="AX376" s="79"/>
      <c r="AY376" s="79"/>
      <c r="AZ376" s="79"/>
      <c r="BA376" s="79"/>
      <c r="BB376" s="79"/>
      <c r="BC376" s="79"/>
      <c r="BD376" s="79"/>
      <c r="BE376" s="79"/>
      <c r="BF376" s="79"/>
      <c r="BG376" s="79"/>
      <c r="BH376" s="79"/>
      <c r="BI376" s="79"/>
      <c r="BJ376" s="79"/>
      <c r="BK376" s="79"/>
      <c r="BL376" s="79"/>
      <c r="BM376" s="79"/>
      <c r="BN376" s="79"/>
      <c r="BO376" s="79"/>
      <c r="BP376" s="79"/>
      <c r="BQ376" s="79"/>
      <c r="BR376" s="79"/>
      <c r="BS376" s="79"/>
      <c r="BT376" s="79"/>
      <c r="BU376" s="79"/>
      <c r="BV376" s="79"/>
      <c r="BW376" s="79"/>
      <c r="BX376" s="79"/>
      <c r="BY376" s="79"/>
      <c r="BZ376" s="79"/>
      <c r="CA376" s="79"/>
      <c r="CB376" s="79"/>
      <c r="CC376" s="79"/>
      <c r="CD376" s="79"/>
      <c r="CE376" s="79"/>
      <c r="CF376" s="79"/>
      <c r="CG376" s="79"/>
      <c r="CH376" s="79"/>
      <c r="CI376" s="79"/>
      <c r="CJ376" s="79"/>
      <c r="CK376" s="79"/>
      <c r="CL376" s="79"/>
      <c r="CM376" s="79"/>
      <c r="CN376" s="79"/>
      <c r="CO376" s="79"/>
      <c r="CP376" s="79"/>
      <c r="CQ376" s="79"/>
      <c r="CR376" s="79"/>
      <c r="CS376" s="79"/>
      <c r="CT376" s="79"/>
      <c r="CU376" s="79"/>
      <c r="CV376" s="79"/>
      <c r="CW376" s="79"/>
      <c r="CX376" s="79"/>
      <c r="CY376" s="79"/>
      <c r="CZ376" s="79"/>
      <c r="DA376" s="79"/>
      <c r="DB376" s="79"/>
      <c r="DC376" s="79"/>
      <c r="DD376" s="79"/>
      <c r="DE376" s="79"/>
    </row>
    <row r="377" spans="1:109" s="10" customFormat="1" ht="29.4" customHeight="1" x14ac:dyDescent="0.3">
      <c r="A377" s="132"/>
      <c r="B377" s="132"/>
      <c r="C377" s="132"/>
      <c r="D377" s="132"/>
      <c r="E377" s="132"/>
      <c r="F377" s="144" t="s">
        <v>660</v>
      </c>
      <c r="G377" s="145"/>
      <c r="H377" s="145"/>
      <c r="I377" s="145"/>
      <c r="J377" s="145"/>
      <c r="K377" s="145"/>
      <c r="L377" s="134"/>
      <c r="M377" s="85">
        <f>K39+K145+K172+K208+K244+K269+K321+K356+K372</f>
        <v>2104510.1999999993</v>
      </c>
    </row>
    <row r="378" spans="1:109" s="10" customFormat="1" ht="57.6" customHeight="1" x14ac:dyDescent="0.3">
      <c r="A378" s="132"/>
      <c r="B378" s="132"/>
      <c r="C378" s="132"/>
      <c r="D378" s="132"/>
      <c r="E378" s="132"/>
      <c r="F378" s="20" t="s">
        <v>667</v>
      </c>
      <c r="G378" s="68">
        <f>G41+G147+G175+G210+G323+G358</f>
        <v>389779.1</v>
      </c>
      <c r="H378" s="68">
        <f t="shared" ref="H378:K378" si="22">H41+H147+H175+H210+H323+H358</f>
        <v>429183.80000000005</v>
      </c>
      <c r="I378" s="68">
        <f t="shared" si="22"/>
        <v>495238.89999999997</v>
      </c>
      <c r="J378" s="68">
        <f t="shared" si="22"/>
        <v>512933.2</v>
      </c>
      <c r="K378" s="68">
        <f t="shared" si="22"/>
        <v>1827135</v>
      </c>
      <c r="L378" s="134"/>
      <c r="M378" s="85">
        <f>M377-K376</f>
        <v>0</v>
      </c>
    </row>
    <row r="379" spans="1:109" s="10" customFormat="1" ht="51" customHeight="1" x14ac:dyDescent="0.3">
      <c r="A379" s="132"/>
      <c r="B379" s="132"/>
      <c r="C379" s="132"/>
      <c r="D379" s="132"/>
      <c r="E379" s="132"/>
      <c r="F379" s="20" t="s">
        <v>671</v>
      </c>
      <c r="G379" s="69">
        <f>G42+G148+G176+G211+G271</f>
        <v>35132.199999999997</v>
      </c>
      <c r="H379" s="69">
        <f t="shared" ref="H379:K379" si="23">SUM(H42+H148+H176+H211+H271)</f>
        <v>13253.3</v>
      </c>
      <c r="I379" s="69">
        <f t="shared" si="23"/>
        <v>3510.8999999999996</v>
      </c>
      <c r="J379" s="69">
        <f t="shared" si="23"/>
        <v>3469.1</v>
      </c>
      <c r="K379" s="69">
        <f t="shared" si="23"/>
        <v>55365.5</v>
      </c>
      <c r="L379" s="134"/>
    </row>
    <row r="380" spans="1:109" s="10" customFormat="1" ht="59.4" customHeight="1" x14ac:dyDescent="0.3">
      <c r="A380" s="132"/>
      <c r="B380" s="132"/>
      <c r="C380" s="132"/>
      <c r="D380" s="132"/>
      <c r="E380" s="132"/>
      <c r="F380" s="20" t="s">
        <v>663</v>
      </c>
      <c r="G380" s="69">
        <f>G43+G149+G177+G212+G246+G324</f>
        <v>37229.800000000003</v>
      </c>
      <c r="H380" s="69">
        <f>H43+H149+H177+H212+H246+H324</f>
        <v>0</v>
      </c>
      <c r="I380" s="69">
        <f>I43+I149+I177+I212+I246+I324</f>
        <v>0</v>
      </c>
      <c r="J380" s="69">
        <f>J43+J149+J177+J212+J246+J324</f>
        <v>0</v>
      </c>
      <c r="K380" s="69">
        <f>K43+K149+K177+K212+K246+K324</f>
        <v>37229.800000000003</v>
      </c>
      <c r="L380" s="134"/>
    </row>
    <row r="381" spans="1:109" s="10" customFormat="1" ht="82.2" customHeight="1" x14ac:dyDescent="0.3">
      <c r="A381" s="132"/>
      <c r="B381" s="132"/>
      <c r="C381" s="132"/>
      <c r="D381" s="132"/>
      <c r="E381" s="132"/>
      <c r="F381" s="20" t="s">
        <v>664</v>
      </c>
      <c r="G381" s="69">
        <f>G44+G150+G178+G213+G247+G272+G325+G359</f>
        <v>0</v>
      </c>
      <c r="H381" s="69">
        <f>H44+H150+H178+H213+H247+H272+H325+H359</f>
        <v>55198.500000000007</v>
      </c>
      <c r="I381" s="69">
        <f>I44+I150+I178+I213+I247+I272+I325+I359</f>
        <v>0</v>
      </c>
      <c r="J381" s="69">
        <f>J44+J150+J178+J213+J247+J272+J325+J359</f>
        <v>0</v>
      </c>
      <c r="K381" s="69">
        <f>K44+K150+K178+K213+K247+K272+K325+K359</f>
        <v>55198.500000000007</v>
      </c>
      <c r="L381" s="134"/>
    </row>
    <row r="382" spans="1:109" s="10" customFormat="1" ht="79.95" customHeight="1" x14ac:dyDescent="0.3">
      <c r="A382" s="132"/>
      <c r="B382" s="132"/>
      <c r="C382" s="132"/>
      <c r="D382" s="132"/>
      <c r="E382" s="132"/>
      <c r="F382" s="20" t="s">
        <v>665</v>
      </c>
      <c r="G382" s="69">
        <f>G45+G151+G179+G214+G248+G273+G326+G360+G374</f>
        <v>0</v>
      </c>
      <c r="H382" s="69">
        <f t="shared" ref="H382:K382" si="24">H45+H151+H179+H214+H248+H273+H326+H360+H374</f>
        <v>0</v>
      </c>
      <c r="I382" s="69">
        <f t="shared" si="24"/>
        <v>57233.4</v>
      </c>
      <c r="J382" s="69">
        <f t="shared" si="24"/>
        <v>70960.099999999991</v>
      </c>
      <c r="K382" s="69">
        <f t="shared" si="24"/>
        <v>128193.5</v>
      </c>
      <c r="L382" s="134"/>
    </row>
    <row r="383" spans="1:109" s="10" customFormat="1" ht="39.6" customHeight="1" x14ac:dyDescent="0.3">
      <c r="A383" s="132"/>
      <c r="B383" s="132"/>
      <c r="C383" s="132"/>
      <c r="D383" s="132"/>
      <c r="E383" s="132"/>
      <c r="F383" s="20" t="s">
        <v>670</v>
      </c>
      <c r="G383" s="69">
        <f>G46+G180+G274+G327+G361</f>
        <v>42.5</v>
      </c>
      <c r="H383" s="69">
        <f t="shared" ref="H383:K383" si="25">H46+H180+H274+H327+H361</f>
        <v>315.7</v>
      </c>
      <c r="I383" s="69">
        <f t="shared" si="25"/>
        <v>565.29999999999995</v>
      </c>
      <c r="J383" s="69">
        <f t="shared" si="25"/>
        <v>464.40000000000003</v>
      </c>
      <c r="K383" s="69">
        <f t="shared" si="25"/>
        <v>1387.8999999999999</v>
      </c>
      <c r="L383" s="134"/>
    </row>
    <row r="384" spans="1:109" s="10" customFormat="1" ht="15.75" hidden="1" customHeight="1" x14ac:dyDescent="0.3">
      <c r="A384" s="66"/>
      <c r="B384" s="66"/>
      <c r="C384" s="66"/>
      <c r="D384" s="66"/>
      <c r="E384" s="66"/>
      <c r="F384" s="70"/>
      <c r="G384" s="70"/>
      <c r="H384" s="70"/>
      <c r="I384" s="70"/>
      <c r="J384" s="70"/>
      <c r="K384" s="70"/>
      <c r="L384" s="71"/>
    </row>
    <row r="385" spans="1:12" s="10" customFormat="1" ht="15.75" hidden="1" customHeight="1" x14ac:dyDescent="0.3">
      <c r="A385" s="66"/>
      <c r="B385" s="66"/>
      <c r="C385" s="66"/>
      <c r="D385" s="66"/>
      <c r="E385" s="66"/>
      <c r="F385" s="70"/>
      <c r="G385" s="70"/>
      <c r="H385" s="70"/>
      <c r="I385" s="70"/>
      <c r="J385" s="70"/>
      <c r="K385" s="70"/>
      <c r="L385" s="71"/>
    </row>
    <row r="386" spans="1:12" s="10" customFormat="1" ht="15.75" hidden="1" customHeight="1" x14ac:dyDescent="0.3">
      <c r="A386" s="66"/>
      <c r="B386" s="66"/>
      <c r="C386" s="66"/>
      <c r="D386" s="66"/>
      <c r="E386" s="66"/>
      <c r="F386" s="70"/>
      <c r="G386" s="70"/>
      <c r="H386" s="70"/>
      <c r="I386" s="70"/>
      <c r="J386" s="70"/>
      <c r="K386" s="70"/>
      <c r="L386" s="71"/>
    </row>
    <row r="387" spans="1:12" s="10" customFormat="1" ht="9.75" customHeight="1" x14ac:dyDescent="0.3">
      <c r="A387" s="66"/>
      <c r="B387" s="66"/>
      <c r="C387" s="66"/>
      <c r="D387" s="66"/>
      <c r="E387" s="66"/>
      <c r="F387" s="70"/>
      <c r="G387" s="70"/>
      <c r="H387" s="70"/>
      <c r="I387" s="70"/>
      <c r="J387" s="70"/>
      <c r="K387" s="70"/>
      <c r="L387" s="71"/>
    </row>
    <row r="388" spans="1:12" s="10" customFormat="1" ht="15.75" customHeight="1" x14ac:dyDescent="0.3">
      <c r="A388" s="121" t="s">
        <v>672</v>
      </c>
      <c r="B388" s="122"/>
      <c r="C388" s="122"/>
      <c r="D388" s="122"/>
      <c r="E388" s="122"/>
      <c r="F388" s="122"/>
      <c r="G388" s="122"/>
      <c r="H388" s="122"/>
      <c r="I388" s="122"/>
      <c r="J388" s="122"/>
      <c r="K388" s="122"/>
      <c r="L388" s="122"/>
    </row>
    <row r="389" spans="1:12" s="10" customFormat="1" ht="9" customHeight="1" x14ac:dyDescent="0.3">
      <c r="A389" s="122"/>
      <c r="B389" s="122"/>
      <c r="C389" s="122"/>
      <c r="D389" s="122"/>
      <c r="E389" s="122"/>
      <c r="F389" s="122"/>
      <c r="G389" s="122"/>
      <c r="H389" s="122"/>
      <c r="I389" s="122"/>
      <c r="J389" s="122"/>
      <c r="K389" s="122"/>
      <c r="L389" s="122"/>
    </row>
    <row r="390" spans="1:12" s="10" customFormat="1" ht="9.75" customHeight="1" x14ac:dyDescent="0.3">
      <c r="A390" s="122"/>
      <c r="B390" s="122"/>
      <c r="C390" s="122"/>
      <c r="D390" s="122"/>
      <c r="E390" s="122"/>
      <c r="F390" s="122"/>
      <c r="G390" s="122"/>
      <c r="H390" s="122"/>
      <c r="I390" s="122"/>
      <c r="J390" s="122"/>
      <c r="K390" s="122"/>
      <c r="L390" s="122"/>
    </row>
    <row r="391" spans="1:12" s="10" customFormat="1" ht="9.75" hidden="1" customHeight="1" x14ac:dyDescent="0.3">
      <c r="A391" s="122"/>
      <c r="B391" s="122"/>
      <c r="C391" s="122"/>
      <c r="D391" s="122"/>
      <c r="E391" s="122"/>
      <c r="F391" s="122"/>
      <c r="G391" s="122"/>
      <c r="H391" s="122"/>
      <c r="I391" s="122"/>
      <c r="J391" s="122"/>
      <c r="K391" s="122"/>
      <c r="L391" s="122"/>
    </row>
    <row r="392" spans="1:12" s="10" customFormat="1" hidden="1" x14ac:dyDescent="0.3">
      <c r="A392" s="122"/>
      <c r="B392" s="122"/>
      <c r="C392" s="122"/>
      <c r="D392" s="122"/>
      <c r="E392" s="122"/>
      <c r="F392" s="122"/>
      <c r="G392" s="122"/>
      <c r="H392" s="122"/>
      <c r="I392" s="122"/>
      <c r="J392" s="122"/>
      <c r="K392" s="122"/>
      <c r="L392" s="122"/>
    </row>
    <row r="393" spans="1:12" ht="0.75" hidden="1" customHeight="1" x14ac:dyDescent="0.3">
      <c r="A393" s="122"/>
      <c r="B393" s="122"/>
      <c r="C393" s="122"/>
      <c r="D393" s="122"/>
      <c r="E393" s="122"/>
      <c r="F393" s="122"/>
      <c r="G393" s="122"/>
      <c r="H393" s="122"/>
      <c r="I393" s="122"/>
      <c r="J393" s="122"/>
      <c r="K393" s="122"/>
      <c r="L393" s="122"/>
    </row>
    <row r="394" spans="1:12" hidden="1" x14ac:dyDescent="0.3">
      <c r="A394" s="122"/>
      <c r="B394" s="122"/>
      <c r="C394" s="122"/>
      <c r="D394" s="122"/>
      <c r="E394" s="122"/>
      <c r="F394" s="122"/>
      <c r="G394" s="122"/>
      <c r="H394" s="122"/>
      <c r="I394" s="122"/>
      <c r="J394" s="122"/>
      <c r="K394" s="122"/>
      <c r="L394" s="122"/>
    </row>
    <row r="395" spans="1:12" ht="20.25" hidden="1" customHeight="1" x14ac:dyDescent="0.3">
      <c r="A395" s="122"/>
      <c r="B395" s="122"/>
      <c r="C395" s="122"/>
      <c r="D395" s="122"/>
      <c r="E395" s="122"/>
      <c r="F395" s="122"/>
      <c r="G395" s="122"/>
      <c r="H395" s="122"/>
      <c r="I395" s="122"/>
      <c r="J395" s="122"/>
      <c r="K395" s="122"/>
      <c r="L395" s="122"/>
    </row>
    <row r="396" spans="1:12" ht="18" customHeight="1" x14ac:dyDescent="0.3">
      <c r="A396" s="122"/>
      <c r="B396" s="122"/>
      <c r="C396" s="122"/>
      <c r="D396" s="122"/>
      <c r="E396" s="122"/>
      <c r="F396" s="122"/>
      <c r="G396" s="122"/>
      <c r="H396" s="122"/>
      <c r="I396" s="122"/>
      <c r="J396" s="122"/>
      <c r="K396" s="122"/>
      <c r="L396" s="122"/>
    </row>
    <row r="397" spans="1:12" ht="18.75" customHeight="1" x14ac:dyDescent="0.3">
      <c r="C397" s="2" t="s">
        <v>495</v>
      </c>
    </row>
    <row r="398" spans="1:12" ht="20.25" customHeight="1" x14ac:dyDescent="0.3">
      <c r="C398" s="2" t="s">
        <v>549</v>
      </c>
    </row>
    <row r="399" spans="1:12" ht="18" customHeight="1" x14ac:dyDescent="0.3">
      <c r="C399" s="9" t="s">
        <v>496</v>
      </c>
      <c r="F399" s="2" t="s">
        <v>651</v>
      </c>
    </row>
    <row r="400" spans="1:12" ht="18" customHeight="1" x14ac:dyDescent="0.3">
      <c r="C400" s="9"/>
    </row>
    <row r="401" spans="3:8" ht="12.75" customHeight="1" x14ac:dyDescent="0.3">
      <c r="C401" s="9"/>
    </row>
    <row r="402" spans="3:8" x14ac:dyDescent="0.3">
      <c r="C402" s="2" t="s">
        <v>497</v>
      </c>
      <c r="F402" s="86" t="s">
        <v>650</v>
      </c>
      <c r="G402" s="86"/>
      <c r="H402" s="86"/>
    </row>
  </sheetData>
  <mergeCells count="463">
    <mergeCell ref="J3:L3"/>
    <mergeCell ref="J4:L4"/>
    <mergeCell ref="J5:L5"/>
    <mergeCell ref="A15:L15"/>
    <mergeCell ref="A16:A19"/>
    <mergeCell ref="B16:B19"/>
    <mergeCell ref="C16:C19"/>
    <mergeCell ref="D16:D19"/>
    <mergeCell ref="E16:E19"/>
    <mergeCell ref="A23:A25"/>
    <mergeCell ref="B23:B25"/>
    <mergeCell ref="C23:C25"/>
    <mergeCell ref="D23:D25"/>
    <mergeCell ref="E23:E25"/>
    <mergeCell ref="L23:L25"/>
    <mergeCell ref="F16:F19"/>
    <mergeCell ref="G16:K16"/>
    <mergeCell ref="L16:L19"/>
    <mergeCell ref="G17:G18"/>
    <mergeCell ref="H17:H18"/>
    <mergeCell ref="I17:I18"/>
    <mergeCell ref="J17:J18"/>
    <mergeCell ref="K17:K18"/>
    <mergeCell ref="A21:L21"/>
    <mergeCell ref="A29:A34"/>
    <mergeCell ref="B29:B34"/>
    <mergeCell ref="C29:C34"/>
    <mergeCell ref="D29:D34"/>
    <mergeCell ref="E29:E34"/>
    <mergeCell ref="L29:L34"/>
    <mergeCell ref="A26:A28"/>
    <mergeCell ref="B26:B28"/>
    <mergeCell ref="C26:C28"/>
    <mergeCell ref="D26:D28"/>
    <mergeCell ref="E26:E28"/>
    <mergeCell ref="L26:L28"/>
    <mergeCell ref="L37:L38"/>
    <mergeCell ref="A39:A46"/>
    <mergeCell ref="C39:C46"/>
    <mergeCell ref="D39:D46"/>
    <mergeCell ref="E39:E46"/>
    <mergeCell ref="L39:L46"/>
    <mergeCell ref="G40:K40"/>
    <mergeCell ref="A35:A38"/>
    <mergeCell ref="B35:B38"/>
    <mergeCell ref="C35:C36"/>
    <mergeCell ref="D35:D36"/>
    <mergeCell ref="E35:E36"/>
    <mergeCell ref="C37:C38"/>
    <mergeCell ref="D37:D38"/>
    <mergeCell ref="E37:E38"/>
    <mergeCell ref="B39:B46"/>
    <mergeCell ref="L59:L61"/>
    <mergeCell ref="C62:C64"/>
    <mergeCell ref="L62:L64"/>
    <mergeCell ref="C65:C67"/>
    <mergeCell ref="L65:L67"/>
    <mergeCell ref="A47:L47"/>
    <mergeCell ref="A48:L48"/>
    <mergeCell ref="A49:A51"/>
    <mergeCell ref="B49:B51"/>
    <mergeCell ref="C49:C51"/>
    <mergeCell ref="D49:D51"/>
    <mergeCell ref="E49:E51"/>
    <mergeCell ref="F49:F51"/>
    <mergeCell ref="G49:K49"/>
    <mergeCell ref="L49:L51"/>
    <mergeCell ref="E71:E73"/>
    <mergeCell ref="A77:A79"/>
    <mergeCell ref="B77:B79"/>
    <mergeCell ref="C77:C79"/>
    <mergeCell ref="D77:D79"/>
    <mergeCell ref="E77:E79"/>
    <mergeCell ref="D58:D67"/>
    <mergeCell ref="E58:E68"/>
    <mergeCell ref="C59:C61"/>
    <mergeCell ref="B58:B70"/>
    <mergeCell ref="A58:A70"/>
    <mergeCell ref="L77:L79"/>
    <mergeCell ref="L71:L73"/>
    <mergeCell ref="A74:A76"/>
    <mergeCell ref="B74:B76"/>
    <mergeCell ref="C74:C76"/>
    <mergeCell ref="D74:D76"/>
    <mergeCell ref="E74:E76"/>
    <mergeCell ref="L74:L76"/>
    <mergeCell ref="A83:A85"/>
    <mergeCell ref="B83:B85"/>
    <mergeCell ref="C83:C85"/>
    <mergeCell ref="D83:D85"/>
    <mergeCell ref="E83:E85"/>
    <mergeCell ref="L83:L84"/>
    <mergeCell ref="A80:A82"/>
    <mergeCell ref="B80:B82"/>
    <mergeCell ref="C80:C82"/>
    <mergeCell ref="D80:D82"/>
    <mergeCell ref="E80:E82"/>
    <mergeCell ref="L80:L82"/>
    <mergeCell ref="A71:A73"/>
    <mergeCell ref="B71:B73"/>
    <mergeCell ref="C71:C73"/>
    <mergeCell ref="D71:D73"/>
    <mergeCell ref="A113:L113"/>
    <mergeCell ref="A114:A116"/>
    <mergeCell ref="B114:B116"/>
    <mergeCell ref="C114:C116"/>
    <mergeCell ref="D114:D116"/>
    <mergeCell ref="E114:E116"/>
    <mergeCell ref="L114:L116"/>
    <mergeCell ref="A87:L87"/>
    <mergeCell ref="A99:A100"/>
    <mergeCell ref="B99:B100"/>
    <mergeCell ref="C99:C100"/>
    <mergeCell ref="D99:D100"/>
    <mergeCell ref="E99:E100"/>
    <mergeCell ref="L99:L100"/>
    <mergeCell ref="A120:A122"/>
    <mergeCell ref="B120:B122"/>
    <mergeCell ref="C120:C122"/>
    <mergeCell ref="D120:D122"/>
    <mergeCell ref="E120:E122"/>
    <mergeCell ref="L120:L122"/>
    <mergeCell ref="A117:A119"/>
    <mergeCell ref="B117:B119"/>
    <mergeCell ref="C117:C119"/>
    <mergeCell ref="D117:D119"/>
    <mergeCell ref="E117:E119"/>
    <mergeCell ref="L117:L119"/>
    <mergeCell ref="A126:L126"/>
    <mergeCell ref="A130:A132"/>
    <mergeCell ref="B130:B132"/>
    <mergeCell ref="C130:C132"/>
    <mergeCell ref="D130:D132"/>
    <mergeCell ref="E130:E132"/>
    <mergeCell ref="L130:L132"/>
    <mergeCell ref="A123:A125"/>
    <mergeCell ref="B123:B125"/>
    <mergeCell ref="C123:C125"/>
    <mergeCell ref="D123:D125"/>
    <mergeCell ref="E123:E125"/>
    <mergeCell ref="L123:L125"/>
    <mergeCell ref="A136:A138"/>
    <mergeCell ref="B136:B138"/>
    <mergeCell ref="C136:C138"/>
    <mergeCell ref="D136:D138"/>
    <mergeCell ref="E136:E138"/>
    <mergeCell ref="L136:L138"/>
    <mergeCell ref="A133:A135"/>
    <mergeCell ref="B133:B135"/>
    <mergeCell ref="C133:C135"/>
    <mergeCell ref="D133:D135"/>
    <mergeCell ref="E133:E135"/>
    <mergeCell ref="L133:L135"/>
    <mergeCell ref="A145:E151"/>
    <mergeCell ref="A142:A144"/>
    <mergeCell ref="B142:B144"/>
    <mergeCell ref="C142:C144"/>
    <mergeCell ref="D142:D144"/>
    <mergeCell ref="E142:E144"/>
    <mergeCell ref="L142:L143"/>
    <mergeCell ref="A139:A141"/>
    <mergeCell ref="B139:B141"/>
    <mergeCell ref="C139:C141"/>
    <mergeCell ref="D139:D141"/>
    <mergeCell ref="E139:E141"/>
    <mergeCell ref="L139:L141"/>
    <mergeCell ref="A161:A163"/>
    <mergeCell ref="B161:B163"/>
    <mergeCell ref="C161:C163"/>
    <mergeCell ref="D161:D163"/>
    <mergeCell ref="E161:E163"/>
    <mergeCell ref="L161:L163"/>
    <mergeCell ref="G153:K153"/>
    <mergeCell ref="L153:L155"/>
    <mergeCell ref="A152:L152"/>
    <mergeCell ref="A153:A155"/>
    <mergeCell ref="B153:B155"/>
    <mergeCell ref="C153:C155"/>
    <mergeCell ref="D153:D155"/>
    <mergeCell ref="E153:E155"/>
    <mergeCell ref="F153:F155"/>
    <mergeCell ref="A167:A170"/>
    <mergeCell ref="B167:B170"/>
    <mergeCell ref="C167:C170"/>
    <mergeCell ref="D167:D170"/>
    <mergeCell ref="E167:E170"/>
    <mergeCell ref="L167:L170"/>
    <mergeCell ref="A172:E180"/>
    <mergeCell ref="A164:A166"/>
    <mergeCell ref="B164:B166"/>
    <mergeCell ref="C164:C166"/>
    <mergeCell ref="D164:D166"/>
    <mergeCell ref="E164:E166"/>
    <mergeCell ref="L164:L166"/>
    <mergeCell ref="G182:K182"/>
    <mergeCell ref="L182:L184"/>
    <mergeCell ref="A182:A184"/>
    <mergeCell ref="B182:B184"/>
    <mergeCell ref="C182:C184"/>
    <mergeCell ref="D182:D184"/>
    <mergeCell ref="E182:E184"/>
    <mergeCell ref="F182:F184"/>
    <mergeCell ref="L172:L180"/>
    <mergeCell ref="F173:K173"/>
    <mergeCell ref="G174:K174"/>
    <mergeCell ref="A181:L181"/>
    <mergeCell ref="A195:A197"/>
    <mergeCell ref="B195:B197"/>
    <mergeCell ref="C195:C197"/>
    <mergeCell ref="D195:D197"/>
    <mergeCell ref="E195:E197"/>
    <mergeCell ref="L195:L196"/>
    <mergeCell ref="A192:A194"/>
    <mergeCell ref="B192:B194"/>
    <mergeCell ref="C192:C194"/>
    <mergeCell ref="D192:D194"/>
    <mergeCell ref="E192:E194"/>
    <mergeCell ref="L192:L194"/>
    <mergeCell ref="A200:A202"/>
    <mergeCell ref="B200:B202"/>
    <mergeCell ref="C200:C202"/>
    <mergeCell ref="D200:D202"/>
    <mergeCell ref="E200:E202"/>
    <mergeCell ref="L200:L202"/>
    <mergeCell ref="A198:A199"/>
    <mergeCell ref="B198:B199"/>
    <mergeCell ref="C198:C199"/>
    <mergeCell ref="D198:D199"/>
    <mergeCell ref="E198:E199"/>
    <mergeCell ref="L198:L199"/>
    <mergeCell ref="A206:A207"/>
    <mergeCell ref="B206:B207"/>
    <mergeCell ref="C206:C207"/>
    <mergeCell ref="D206:D207"/>
    <mergeCell ref="E206:E207"/>
    <mergeCell ref="L206:L207"/>
    <mergeCell ref="A203:A204"/>
    <mergeCell ref="B203:B204"/>
    <mergeCell ref="C203:C204"/>
    <mergeCell ref="D203:D204"/>
    <mergeCell ref="E203:E204"/>
    <mergeCell ref="L203:L204"/>
    <mergeCell ref="F216:F218"/>
    <mergeCell ref="G216:K216"/>
    <mergeCell ref="L216:L218"/>
    <mergeCell ref="L208:L214"/>
    <mergeCell ref="G209:K209"/>
    <mergeCell ref="A215:L215"/>
    <mergeCell ref="A216:A218"/>
    <mergeCell ref="B216:B218"/>
    <mergeCell ref="C216:C218"/>
    <mergeCell ref="D216:D218"/>
    <mergeCell ref="E216:E218"/>
    <mergeCell ref="A208:E214"/>
    <mergeCell ref="A223:A225"/>
    <mergeCell ref="B223:B225"/>
    <mergeCell ref="C223:C225"/>
    <mergeCell ref="D223:D225"/>
    <mergeCell ref="E223:E225"/>
    <mergeCell ref="L223:L225"/>
    <mergeCell ref="A220:A222"/>
    <mergeCell ref="B220:B222"/>
    <mergeCell ref="C220:C222"/>
    <mergeCell ref="D220:D222"/>
    <mergeCell ref="E220:E222"/>
    <mergeCell ref="L220:L222"/>
    <mergeCell ref="A229:A231"/>
    <mergeCell ref="B229:B231"/>
    <mergeCell ref="C229:C231"/>
    <mergeCell ref="D229:D231"/>
    <mergeCell ref="E229:E231"/>
    <mergeCell ref="L229:L231"/>
    <mergeCell ref="A226:A228"/>
    <mergeCell ref="B226:B228"/>
    <mergeCell ref="C226:C228"/>
    <mergeCell ref="D226:D228"/>
    <mergeCell ref="E226:E228"/>
    <mergeCell ref="L226:L228"/>
    <mergeCell ref="A235:A237"/>
    <mergeCell ref="B235:B237"/>
    <mergeCell ref="C235:C237"/>
    <mergeCell ref="D235:D237"/>
    <mergeCell ref="E235:E237"/>
    <mergeCell ref="L235:L237"/>
    <mergeCell ref="A232:A234"/>
    <mergeCell ref="B232:B234"/>
    <mergeCell ref="C232:C234"/>
    <mergeCell ref="D232:D234"/>
    <mergeCell ref="E232:E234"/>
    <mergeCell ref="L232:L234"/>
    <mergeCell ref="A244:E248"/>
    <mergeCell ref="A241:A243"/>
    <mergeCell ref="B241:B243"/>
    <mergeCell ref="C241:C243"/>
    <mergeCell ref="D241:D243"/>
    <mergeCell ref="E241:E243"/>
    <mergeCell ref="L241:L243"/>
    <mergeCell ref="A238:A240"/>
    <mergeCell ref="B238:B240"/>
    <mergeCell ref="C238:C240"/>
    <mergeCell ref="D238:D240"/>
    <mergeCell ref="E238:E240"/>
    <mergeCell ref="L238:L240"/>
    <mergeCell ref="A254:A256"/>
    <mergeCell ref="B254:B256"/>
    <mergeCell ref="C254:C256"/>
    <mergeCell ref="D254:D256"/>
    <mergeCell ref="E254:E256"/>
    <mergeCell ref="L254:L256"/>
    <mergeCell ref="G250:K250"/>
    <mergeCell ref="L250:L252"/>
    <mergeCell ref="A249:L249"/>
    <mergeCell ref="A250:A252"/>
    <mergeCell ref="B250:B252"/>
    <mergeCell ref="C250:C252"/>
    <mergeCell ref="D250:D252"/>
    <mergeCell ref="E250:E252"/>
    <mergeCell ref="F250:F252"/>
    <mergeCell ref="A261:A262"/>
    <mergeCell ref="B261:B262"/>
    <mergeCell ref="C261:C262"/>
    <mergeCell ref="D261:D262"/>
    <mergeCell ref="E261:E262"/>
    <mergeCell ref="L261:L262"/>
    <mergeCell ref="A257:A260"/>
    <mergeCell ref="B257:B260"/>
    <mergeCell ref="C257:C260"/>
    <mergeCell ref="D257:D260"/>
    <mergeCell ref="E257:E260"/>
    <mergeCell ref="L257:L260"/>
    <mergeCell ref="L269:L274"/>
    <mergeCell ref="G270:K270"/>
    <mergeCell ref="A275:L275"/>
    <mergeCell ref="A276:A278"/>
    <mergeCell ref="B276:B278"/>
    <mergeCell ref="C276:C278"/>
    <mergeCell ref="D276:D278"/>
    <mergeCell ref="E276:E278"/>
    <mergeCell ref="A269:E274"/>
    <mergeCell ref="A280:A284"/>
    <mergeCell ref="B280:B284"/>
    <mergeCell ref="A285:A287"/>
    <mergeCell ref="B285:B287"/>
    <mergeCell ref="C285:C287"/>
    <mergeCell ref="D285:D287"/>
    <mergeCell ref="F276:F278"/>
    <mergeCell ref="G276:K276"/>
    <mergeCell ref="L276:L278"/>
    <mergeCell ref="A294:A295"/>
    <mergeCell ref="B294:B295"/>
    <mergeCell ref="C294:C295"/>
    <mergeCell ref="D294:D295"/>
    <mergeCell ref="E294:E295"/>
    <mergeCell ref="L294:L295"/>
    <mergeCell ref="E285:E287"/>
    <mergeCell ref="L285:L287"/>
    <mergeCell ref="A292:A293"/>
    <mergeCell ref="B292:B293"/>
    <mergeCell ref="C292:C293"/>
    <mergeCell ref="D292:D293"/>
    <mergeCell ref="E292:E293"/>
    <mergeCell ref="L292:L293"/>
    <mergeCell ref="A298:A299"/>
    <mergeCell ref="B298:B299"/>
    <mergeCell ref="C298:C299"/>
    <mergeCell ref="D298:D299"/>
    <mergeCell ref="E298:E299"/>
    <mergeCell ref="L298:L299"/>
    <mergeCell ref="A296:A297"/>
    <mergeCell ref="B296:B297"/>
    <mergeCell ref="C296:C297"/>
    <mergeCell ref="D296:D297"/>
    <mergeCell ref="E296:E297"/>
    <mergeCell ref="L296:L297"/>
    <mergeCell ref="A302:A303"/>
    <mergeCell ref="B302:B303"/>
    <mergeCell ref="C302:C303"/>
    <mergeCell ref="D302:D303"/>
    <mergeCell ref="E302:E303"/>
    <mergeCell ref="L302:L303"/>
    <mergeCell ref="A300:A301"/>
    <mergeCell ref="B300:B301"/>
    <mergeCell ref="C300:C301"/>
    <mergeCell ref="D300:D301"/>
    <mergeCell ref="E300:E301"/>
    <mergeCell ref="L300:L301"/>
    <mergeCell ref="A306:A307"/>
    <mergeCell ref="B306:B307"/>
    <mergeCell ref="C306:C307"/>
    <mergeCell ref="D306:D307"/>
    <mergeCell ref="E306:E307"/>
    <mergeCell ref="L306:L307"/>
    <mergeCell ref="A304:A305"/>
    <mergeCell ref="B304:B305"/>
    <mergeCell ref="C304:C305"/>
    <mergeCell ref="D304:D305"/>
    <mergeCell ref="E304:E305"/>
    <mergeCell ref="L304:L305"/>
    <mergeCell ref="A313:A314"/>
    <mergeCell ref="B313:B314"/>
    <mergeCell ref="C313:C314"/>
    <mergeCell ref="D313:D314"/>
    <mergeCell ref="E313:E314"/>
    <mergeCell ref="L313:L314"/>
    <mergeCell ref="A321:E327"/>
    <mergeCell ref="B308:B312"/>
    <mergeCell ref="C308:C309"/>
    <mergeCell ref="D308:D309"/>
    <mergeCell ref="E308:E309"/>
    <mergeCell ref="L308:L309"/>
    <mergeCell ref="C310:C312"/>
    <mergeCell ref="D310:D312"/>
    <mergeCell ref="E310:E312"/>
    <mergeCell ref="L310:L312"/>
    <mergeCell ref="A317:A318"/>
    <mergeCell ref="C329:C331"/>
    <mergeCell ref="D329:D331"/>
    <mergeCell ref="E329:E331"/>
    <mergeCell ref="F329:F331"/>
    <mergeCell ref="G329:K329"/>
    <mergeCell ref="L329:L331"/>
    <mergeCell ref="B315:B316"/>
    <mergeCell ref="L315:L316"/>
    <mergeCell ref="L321:L327"/>
    <mergeCell ref="G322:K322"/>
    <mergeCell ref="C317:C318"/>
    <mergeCell ref="B317:B318"/>
    <mergeCell ref="D317:D318"/>
    <mergeCell ref="E317:E318"/>
    <mergeCell ref="L317:L318"/>
    <mergeCell ref="A328:L328"/>
    <mergeCell ref="A329:A331"/>
    <mergeCell ref="B329:B331"/>
    <mergeCell ref="A388:L396"/>
    <mergeCell ref="L356:L361"/>
    <mergeCell ref="G357:K357"/>
    <mergeCell ref="A362:L362"/>
    <mergeCell ref="A363:A365"/>
    <mergeCell ref="B363:B365"/>
    <mergeCell ref="C363:C365"/>
    <mergeCell ref="D363:D365"/>
    <mergeCell ref="E363:E365"/>
    <mergeCell ref="F363:F365"/>
    <mergeCell ref="G363:K363"/>
    <mergeCell ref="L363:L365"/>
    <mergeCell ref="G373:K373"/>
    <mergeCell ref="A376:E383"/>
    <mergeCell ref="L376:L383"/>
    <mergeCell ref="A356:E361"/>
    <mergeCell ref="A372:E374"/>
    <mergeCell ref="F377:K377"/>
    <mergeCell ref="L343:L344"/>
    <mergeCell ref="A352:A353"/>
    <mergeCell ref="B352:B353"/>
    <mergeCell ref="C352:C353"/>
    <mergeCell ref="D352:D353"/>
    <mergeCell ref="E352:E353"/>
    <mergeCell ref="L352:L353"/>
    <mergeCell ref="A343:A344"/>
    <mergeCell ref="B343:B344"/>
    <mergeCell ref="C343:C344"/>
    <mergeCell ref="D343:D344"/>
    <mergeCell ref="E343:E344"/>
  </mergeCells>
  <hyperlinks>
    <hyperlink ref="E164" r:id="rId1" display="http://artemrada.gov.ua/department/amcsssdm" xr:uid="{00000000-0004-0000-0000-000000000000}"/>
    <hyperlink ref="E167" r:id="rId2" display="http://artemrada.gov.ua/department/v%D1%96dd%D1%96ltorg%D1%96vl%D1%96" xr:uid="{00000000-0004-0000-0000-000001000000}"/>
  </hyperlinks>
  <printOptions horizontalCentered="1"/>
  <pageMargins left="0.19685039370078741" right="0.19685039370078741" top="1.2598425196850394" bottom="0.39370078740157483" header="0" footer="0"/>
  <pageSetup paperSize="9" scale="60" fitToHeight="32" orientation="landscape" useFirstPageNumber="1" r:id="rId3"/>
  <headerFooter differentFirst="1" alignWithMargins="0">
    <oddHeader>&amp;C&amp;P&amp;RПродовження додатка 1</oddHeader>
  </headerFooter>
  <rowBreaks count="2" manualBreakCount="2">
    <brk id="180" max="11" man="1"/>
    <brk id="36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Лист3</vt:lpstr>
      <vt:lpstr>Аркуш1</vt:lpstr>
      <vt:lpstr>Лист3!Область_друку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lgot145</dc:creator>
  <cp:lastModifiedBy>lgot145</cp:lastModifiedBy>
  <cp:lastPrinted>2022-02-07T12:01:24Z</cp:lastPrinted>
  <dcterms:created xsi:type="dcterms:W3CDTF">2015-06-05T18:19:34Z</dcterms:created>
  <dcterms:modified xsi:type="dcterms:W3CDTF">2022-02-23T11:37:42Z</dcterms:modified>
</cp:coreProperties>
</file>